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3235" windowHeight="9255" activeTab="1"/>
  </bookViews>
  <sheets>
    <sheet name="STRONA TYTUŁOWA" sheetId="4" r:id="rId1"/>
    <sheet name="BAZA DANYCH" sheetId="1" r:id="rId2"/>
    <sheet name="STATYSTYKI" sheetId="3" r:id="rId3"/>
    <sheet name="SZACOWANIE" sheetId="5" r:id="rId4"/>
    <sheet name="KURSY" sheetId="6" state="hidden" r:id="rId5"/>
  </sheets>
  <externalReferences>
    <externalReference r:id="rId6"/>
  </externalReferences>
  <definedNames>
    <definedName name="_xlnm._FilterDatabase" localSheetId="1" hidden="1">'BAZA DANYCH'!$A$1:$S$152</definedName>
    <definedName name="_Hlk511303109" localSheetId="1">'BAZA DANYCH'!$A$1</definedName>
    <definedName name="_Hlk511311383" localSheetId="1">'BAZA DANYCH'!$K$1</definedName>
    <definedName name="_Hlk513638906" localSheetId="0">'STRONA TYTUŁOWA'!$A$1</definedName>
    <definedName name="_xlnm.Print_Area" localSheetId="0">'STRONA TYTUŁOWA'!$A$1:$I$50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BB50" i="5" s="1"/>
  <c r="S26" i="1"/>
  <c r="S27" i="1"/>
  <c r="S28" i="1"/>
  <c r="S29" i="1"/>
  <c r="S30" i="1"/>
  <c r="S31" i="1"/>
  <c r="S32" i="1"/>
  <c r="S33" i="1"/>
  <c r="AN52" i="5" s="1"/>
  <c r="S34" i="1"/>
  <c r="S35" i="1"/>
  <c r="S36" i="1"/>
  <c r="S37" i="1"/>
  <c r="S38" i="1"/>
  <c r="S39" i="1"/>
  <c r="S40" i="1"/>
  <c r="S41" i="1"/>
  <c r="S42" i="1"/>
  <c r="S43" i="1"/>
  <c r="S44" i="1"/>
  <c r="S45" i="1"/>
  <c r="AN56" i="5" s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BB58" i="5" s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AN60" i="5" s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BB62" i="5" s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2" i="1"/>
  <c r="O7" i="6"/>
  <c r="O3" i="6"/>
  <c r="O4" i="6"/>
  <c r="O5" i="6"/>
  <c r="O6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E32" i="6"/>
  <c r="E33" i="6" s="1"/>
  <c r="E34" i="6" s="1"/>
  <c r="F31" i="6"/>
  <c r="BB52" i="5"/>
  <c r="BB54" i="5"/>
  <c r="BF54" i="5"/>
  <c r="BB56" i="5"/>
  <c r="BB60" i="5"/>
  <c r="AX60" i="5"/>
  <c r="AR52" i="5"/>
  <c r="AN54" i="5"/>
  <c r="AR54" i="5"/>
  <c r="AR56" i="5"/>
  <c r="AN58" i="5"/>
  <c r="AR58" i="5"/>
  <c r="AR60" i="5"/>
  <c r="AN62" i="5"/>
  <c r="AR62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E46" i="5"/>
  <c r="AL52" i="5"/>
  <c r="AL58" i="5"/>
  <c r="AL62" i="5"/>
  <c r="AL65" i="5"/>
  <c r="B63" i="5"/>
  <c r="C63" i="5"/>
  <c r="B64" i="5"/>
  <c r="AL64" i="5" s="1"/>
  <c r="C64" i="5"/>
  <c r="AR64" i="5" s="1"/>
  <c r="B65" i="5"/>
  <c r="C65" i="5"/>
  <c r="B49" i="5"/>
  <c r="BF49" i="5" s="1"/>
  <c r="C49" i="5"/>
  <c r="B50" i="5"/>
  <c r="AL50" i="5" s="1"/>
  <c r="C50" i="5"/>
  <c r="B51" i="5"/>
  <c r="BF51" i="5" s="1"/>
  <c r="C51" i="5"/>
  <c r="B52" i="5"/>
  <c r="C52" i="5"/>
  <c r="B53" i="5"/>
  <c r="BF53" i="5" s="1"/>
  <c r="C53" i="5"/>
  <c r="AL53" i="5" s="1"/>
  <c r="B54" i="5"/>
  <c r="C54" i="5"/>
  <c r="B55" i="5"/>
  <c r="BF55" i="5" s="1"/>
  <c r="C55" i="5"/>
  <c r="B56" i="5"/>
  <c r="AX56" i="5" s="1"/>
  <c r="C56" i="5"/>
  <c r="B57" i="5"/>
  <c r="BF57" i="5" s="1"/>
  <c r="C57" i="5"/>
  <c r="B58" i="5"/>
  <c r="C58" i="5"/>
  <c r="B59" i="5"/>
  <c r="BF59" i="5" s="1"/>
  <c r="C59" i="5"/>
  <c r="B60" i="5"/>
  <c r="AL60" i="5" s="1"/>
  <c r="C60" i="5"/>
  <c r="B61" i="5"/>
  <c r="BF61" i="5" s="1"/>
  <c r="C61" i="5"/>
  <c r="B62" i="5"/>
  <c r="C62" i="5"/>
  <c r="C48" i="5"/>
  <c r="B48" i="5"/>
  <c r="AY48" i="5" s="1"/>
  <c r="C27" i="5"/>
  <c r="C28" i="5"/>
  <c r="AN50" i="5" l="1"/>
  <c r="BF60" i="5"/>
  <c r="BF56" i="5"/>
  <c r="BF52" i="5"/>
  <c r="BF65" i="5"/>
  <c r="BF63" i="5"/>
  <c r="BF62" i="5"/>
  <c r="BF58" i="5"/>
  <c r="BF50" i="5"/>
  <c r="AR50" i="5"/>
  <c r="AX64" i="5"/>
  <c r="BF64" i="5"/>
  <c r="AL56" i="5"/>
  <c r="AR65" i="5"/>
  <c r="AR63" i="5"/>
  <c r="AR61" i="5"/>
  <c r="AR59" i="5"/>
  <c r="AR57" i="5"/>
  <c r="AR55" i="5"/>
  <c r="AR53" i="5"/>
  <c r="AR51" i="5"/>
  <c r="AR49" i="5"/>
  <c r="BA48" i="5"/>
  <c r="BE48" i="5"/>
  <c r="AX48" i="5"/>
  <c r="AQ48" i="5"/>
  <c r="AM48" i="5"/>
  <c r="BB48" i="5"/>
  <c r="BF48" i="5"/>
  <c r="AN48" i="5"/>
  <c r="AR48" i="5"/>
  <c r="AZ48" i="5"/>
  <c r="BD48" i="5"/>
  <c r="AP48" i="5"/>
  <c r="AT48" i="5"/>
  <c r="AL48" i="5"/>
  <c r="AS48" i="5"/>
  <c r="AZ61" i="5"/>
  <c r="BD61" i="5"/>
  <c r="AP61" i="5"/>
  <c r="AT61" i="5"/>
  <c r="BA61" i="5"/>
  <c r="BE61" i="5"/>
  <c r="AM61" i="5"/>
  <c r="AQ61" i="5"/>
  <c r="AY61" i="5"/>
  <c r="BC61" i="5"/>
  <c r="AX61" i="5"/>
  <c r="AO61" i="5"/>
  <c r="AS61" i="5"/>
  <c r="AZ59" i="5"/>
  <c r="BD59" i="5"/>
  <c r="AP59" i="5"/>
  <c r="AT59" i="5"/>
  <c r="BA59" i="5"/>
  <c r="BE59" i="5"/>
  <c r="AX59" i="5"/>
  <c r="AM59" i="5"/>
  <c r="AQ59" i="5"/>
  <c r="AY59" i="5"/>
  <c r="BC59" i="5"/>
  <c r="AO59" i="5"/>
  <c r="AS59" i="5"/>
  <c r="AZ57" i="5"/>
  <c r="BD57" i="5"/>
  <c r="AP57" i="5"/>
  <c r="AT57" i="5"/>
  <c r="BA57" i="5"/>
  <c r="BE57" i="5"/>
  <c r="AM57" i="5"/>
  <c r="AQ57" i="5"/>
  <c r="AY57" i="5"/>
  <c r="BC57" i="5"/>
  <c r="AX57" i="5"/>
  <c r="AO57" i="5"/>
  <c r="AS57" i="5"/>
  <c r="AZ55" i="5"/>
  <c r="BD55" i="5"/>
  <c r="AP55" i="5"/>
  <c r="AT55" i="5"/>
  <c r="BA55" i="5"/>
  <c r="BE55" i="5"/>
  <c r="AX55" i="5"/>
  <c r="AM55" i="5"/>
  <c r="AQ55" i="5"/>
  <c r="AY55" i="5"/>
  <c r="BC55" i="5"/>
  <c r="AO55" i="5"/>
  <c r="AS55" i="5"/>
  <c r="AL55" i="5"/>
  <c r="AZ53" i="5"/>
  <c r="BD53" i="5"/>
  <c r="AP53" i="5"/>
  <c r="AT53" i="5"/>
  <c r="BA53" i="5"/>
  <c r="BE53" i="5"/>
  <c r="AM53" i="5"/>
  <c r="AQ53" i="5"/>
  <c r="AY53" i="5"/>
  <c r="BC53" i="5"/>
  <c r="AX53" i="5"/>
  <c r="AO53" i="5"/>
  <c r="AS53" i="5"/>
  <c r="AZ51" i="5"/>
  <c r="BD51" i="5"/>
  <c r="AP51" i="5"/>
  <c r="AT51" i="5"/>
  <c r="BA51" i="5"/>
  <c r="BE51" i="5"/>
  <c r="AX51" i="5"/>
  <c r="AM51" i="5"/>
  <c r="AQ51" i="5"/>
  <c r="AY51" i="5"/>
  <c r="BC51" i="5"/>
  <c r="AO51" i="5"/>
  <c r="AS51" i="5"/>
  <c r="AL51" i="5"/>
  <c r="AZ49" i="5"/>
  <c r="BD49" i="5"/>
  <c r="AP49" i="5"/>
  <c r="AT49" i="5"/>
  <c r="BA49" i="5"/>
  <c r="BE49" i="5"/>
  <c r="AM49" i="5"/>
  <c r="AQ49" i="5"/>
  <c r="AY49" i="5"/>
  <c r="BC49" i="5"/>
  <c r="AX49" i="5"/>
  <c r="AO49" i="5"/>
  <c r="AS49" i="5"/>
  <c r="AZ64" i="5"/>
  <c r="BD64" i="5"/>
  <c r="AP64" i="5"/>
  <c r="AT64" i="5"/>
  <c r="BA64" i="5"/>
  <c r="BE64" i="5"/>
  <c r="AM64" i="5"/>
  <c r="AQ64" i="5"/>
  <c r="AY64" i="5"/>
  <c r="BC64" i="5"/>
  <c r="AO64" i="5"/>
  <c r="AS64" i="5"/>
  <c r="AL61" i="5"/>
  <c r="AL57" i="5"/>
  <c r="AO48" i="5"/>
  <c r="AN64" i="5"/>
  <c r="BC48" i="5"/>
  <c r="BB64" i="5"/>
  <c r="AZ62" i="5"/>
  <c r="BD62" i="5"/>
  <c r="AX62" i="5"/>
  <c r="AP62" i="5"/>
  <c r="AT62" i="5"/>
  <c r="BA62" i="5"/>
  <c r="BE62" i="5"/>
  <c r="AM62" i="5"/>
  <c r="AQ62" i="5"/>
  <c r="AY62" i="5"/>
  <c r="BC62" i="5"/>
  <c r="AO62" i="5"/>
  <c r="AS62" i="5"/>
  <c r="AZ60" i="5"/>
  <c r="BD60" i="5"/>
  <c r="AP60" i="5"/>
  <c r="AT60" i="5"/>
  <c r="BA60" i="5"/>
  <c r="BE60" i="5"/>
  <c r="AM60" i="5"/>
  <c r="AQ60" i="5"/>
  <c r="AY60" i="5"/>
  <c r="BC60" i="5"/>
  <c r="AO60" i="5"/>
  <c r="AS60" i="5"/>
  <c r="AZ58" i="5"/>
  <c r="BD58" i="5"/>
  <c r="AX58" i="5"/>
  <c r="AP58" i="5"/>
  <c r="AT58" i="5"/>
  <c r="BA58" i="5"/>
  <c r="BE58" i="5"/>
  <c r="AM58" i="5"/>
  <c r="AQ58" i="5"/>
  <c r="AY58" i="5"/>
  <c r="BC58" i="5"/>
  <c r="AO58" i="5"/>
  <c r="AS58" i="5"/>
  <c r="AZ56" i="5"/>
  <c r="BD56" i="5"/>
  <c r="AP56" i="5"/>
  <c r="AT56" i="5"/>
  <c r="BA56" i="5"/>
  <c r="BE56" i="5"/>
  <c r="AM56" i="5"/>
  <c r="AQ56" i="5"/>
  <c r="AY56" i="5"/>
  <c r="BC56" i="5"/>
  <c r="AO56" i="5"/>
  <c r="AS56" i="5"/>
  <c r="AZ54" i="5"/>
  <c r="BD54" i="5"/>
  <c r="AX54" i="5"/>
  <c r="AP54" i="5"/>
  <c r="AT54" i="5"/>
  <c r="BA54" i="5"/>
  <c r="BE54" i="5"/>
  <c r="AM54" i="5"/>
  <c r="AQ54" i="5"/>
  <c r="AY54" i="5"/>
  <c r="BC54" i="5"/>
  <c r="AO54" i="5"/>
  <c r="AS54" i="5"/>
  <c r="AZ52" i="5"/>
  <c r="BD52" i="5"/>
  <c r="AP52" i="5"/>
  <c r="AT52" i="5"/>
  <c r="BA52" i="5"/>
  <c r="BE52" i="5"/>
  <c r="AM52" i="5"/>
  <c r="AQ52" i="5"/>
  <c r="AY52" i="5"/>
  <c r="BC52" i="5"/>
  <c r="AO52" i="5"/>
  <c r="AS52" i="5"/>
  <c r="AZ50" i="5"/>
  <c r="BD50" i="5"/>
  <c r="AX50" i="5"/>
  <c r="AP50" i="5"/>
  <c r="AT50" i="5"/>
  <c r="BA50" i="5"/>
  <c r="BE50" i="5"/>
  <c r="AM50" i="5"/>
  <c r="AQ50" i="5"/>
  <c r="AY50" i="5"/>
  <c r="BC50" i="5"/>
  <c r="AO50" i="5"/>
  <c r="AS50" i="5"/>
  <c r="AZ65" i="5"/>
  <c r="BD65" i="5"/>
  <c r="AP65" i="5"/>
  <c r="AT65" i="5"/>
  <c r="BA65" i="5"/>
  <c r="BE65" i="5"/>
  <c r="AM65" i="5"/>
  <c r="AQ65" i="5"/>
  <c r="AY65" i="5"/>
  <c r="BC65" i="5"/>
  <c r="AX65" i="5"/>
  <c r="AO65" i="5"/>
  <c r="AS65" i="5"/>
  <c r="AZ63" i="5"/>
  <c r="BD63" i="5"/>
  <c r="AP63" i="5"/>
  <c r="AT63" i="5"/>
  <c r="BA63" i="5"/>
  <c r="BE63" i="5"/>
  <c r="AX63" i="5"/>
  <c r="AM63" i="5"/>
  <c r="AQ63" i="5"/>
  <c r="AY63" i="5"/>
  <c r="BC63" i="5"/>
  <c r="AO63" i="5"/>
  <c r="AS63" i="5"/>
  <c r="AL63" i="5"/>
  <c r="AL59" i="5"/>
  <c r="AL54" i="5"/>
  <c r="AL49" i="5"/>
  <c r="AN65" i="5"/>
  <c r="AN63" i="5"/>
  <c r="AN61" i="5"/>
  <c r="AN59" i="5"/>
  <c r="AN57" i="5"/>
  <c r="AN55" i="5"/>
  <c r="AN53" i="5"/>
  <c r="AN51" i="5"/>
  <c r="AN49" i="5"/>
  <c r="AX52" i="5"/>
  <c r="BB65" i="5"/>
  <c r="BB63" i="5"/>
  <c r="BB61" i="5"/>
  <c r="BB59" i="5"/>
  <c r="BB57" i="5"/>
  <c r="BB55" i="5"/>
  <c r="BB53" i="5"/>
  <c r="BB51" i="5"/>
  <c r="BB49" i="5"/>
  <c r="O27" i="6"/>
  <c r="F32" i="6"/>
  <c r="E35" i="6"/>
  <c r="F34" i="6"/>
  <c r="F33" i="6"/>
  <c r="F35" i="6" l="1"/>
  <c r="E36" i="6"/>
  <c r="F36" i="6" l="1"/>
  <c r="E37" i="6"/>
  <c r="E38" i="6" l="1"/>
  <c r="F37" i="6"/>
  <c r="E39" i="6" l="1"/>
  <c r="F38" i="6"/>
  <c r="F39" i="6" l="1"/>
  <c r="E40" i="6"/>
  <c r="F40" i="6" l="1"/>
  <c r="E41" i="6"/>
  <c r="E42" i="6" l="1"/>
  <c r="F41" i="6"/>
  <c r="E43" i="6" l="1"/>
  <c r="F42" i="6"/>
  <c r="F43" i="6" l="1"/>
  <c r="E44" i="6"/>
  <c r="F44" i="6" l="1"/>
  <c r="E45" i="6"/>
  <c r="E46" i="6" l="1"/>
  <c r="F45" i="6"/>
  <c r="E47" i="6" l="1"/>
  <c r="F46" i="6"/>
  <c r="F47" i="6" l="1"/>
  <c r="E48" i="6"/>
  <c r="F48" i="6" l="1"/>
  <c r="E49" i="6"/>
  <c r="E50" i="6" l="1"/>
  <c r="F49" i="6"/>
  <c r="E51" i="6" l="1"/>
  <c r="F50" i="6"/>
  <c r="F51" i="6" l="1"/>
  <c r="E52" i="6"/>
  <c r="F52" i="6" l="1"/>
  <c r="E53" i="6"/>
  <c r="E54" i="6" l="1"/>
  <c r="F54" i="6" s="1"/>
  <c r="F53" i="6"/>
  <c r="F55" i="6" l="1"/>
  <c r="G32" i="6" l="1"/>
  <c r="BJ45" i="5" s="1"/>
  <c r="G31" i="6"/>
  <c r="BI45" i="5" s="1"/>
  <c r="G33" i="6"/>
  <c r="BK45" i="5" s="1"/>
  <c r="G34" i="6"/>
  <c r="BL45" i="5" s="1"/>
  <c r="G35" i="6"/>
  <c r="BM45" i="5" s="1"/>
  <c r="G36" i="6"/>
  <c r="G37" i="6"/>
  <c r="G38" i="6"/>
  <c r="G39" i="6"/>
  <c r="G40" i="6"/>
  <c r="BR45" i="5" s="1"/>
  <c r="G41" i="6"/>
  <c r="BS45" i="5" s="1"/>
  <c r="G42" i="6"/>
  <c r="BT45" i="5" s="1"/>
  <c r="G43" i="6"/>
  <c r="BU45" i="5" s="1"/>
  <c r="G44" i="6"/>
  <c r="G45" i="6"/>
  <c r="G46" i="6"/>
  <c r="G47" i="6"/>
  <c r="G48" i="6"/>
  <c r="BZ45" i="5" s="1"/>
  <c r="G49" i="6"/>
  <c r="CA45" i="5" s="1"/>
  <c r="G50" i="6"/>
  <c r="CB45" i="5" s="1"/>
  <c r="G51" i="6"/>
  <c r="CC45" i="5" s="1"/>
  <c r="G52" i="6"/>
  <c r="CD45" i="5" s="1"/>
  <c r="G54" i="6"/>
  <c r="CF45" i="5" s="1"/>
  <c r="G53" i="6"/>
  <c r="CE45" i="5" s="1"/>
  <c r="BW45" i="5" l="1"/>
  <c r="BO45" i="5"/>
  <c r="BV45" i="5"/>
  <c r="AQ45" i="5"/>
  <c r="BN45" i="5"/>
  <c r="AM45" i="5"/>
  <c r="BX45" i="5"/>
  <c r="BP45" i="5"/>
  <c r="BY45" i="5"/>
  <c r="BQ45" i="5"/>
  <c r="G55" i="6"/>
  <c r="C31" i="5" l="1"/>
  <c r="B31" i="5"/>
  <c r="B29" i="5"/>
  <c r="B28" i="5"/>
  <c r="B27" i="5"/>
  <c r="B25" i="5"/>
  <c r="C25" i="5"/>
  <c r="B23" i="5"/>
  <c r="B21" i="5"/>
  <c r="C21" i="5"/>
  <c r="B19" i="5"/>
  <c r="C19" i="5"/>
  <c r="B17" i="5"/>
  <c r="B15" i="5"/>
  <c r="C15" i="5"/>
  <c r="B11" i="5"/>
  <c r="B13" i="5"/>
  <c r="C13" i="5"/>
  <c r="B9" i="5"/>
  <c r="C9" i="5"/>
  <c r="B7" i="5"/>
  <c r="C7" i="5"/>
  <c r="C39" i="5"/>
  <c r="C38" i="5"/>
  <c r="B6" i="5"/>
  <c r="C6" i="5"/>
  <c r="B8" i="5"/>
  <c r="B10" i="5"/>
  <c r="C10" i="5"/>
  <c r="B12" i="5"/>
  <c r="C12" i="5"/>
  <c r="B14" i="5"/>
  <c r="B16" i="5"/>
  <c r="C16" i="5"/>
  <c r="B18" i="5"/>
  <c r="C18" i="5"/>
  <c r="B20" i="5"/>
  <c r="B22" i="5"/>
  <c r="C22" i="5"/>
  <c r="B24" i="5"/>
  <c r="C24" i="5"/>
  <c r="B26" i="5"/>
  <c r="B30" i="5"/>
  <c r="C30" i="5"/>
  <c r="B32" i="5"/>
  <c r="C4" i="5"/>
  <c r="D4" i="5"/>
  <c r="D36" i="5" s="1"/>
  <c r="B4" i="5"/>
  <c r="AW63" i="5"/>
  <c r="AW60" i="5"/>
  <c r="AJ59" i="5"/>
  <c r="AW53" i="5"/>
  <c r="AK52" i="5"/>
  <c r="AV51" i="5"/>
  <c r="AW46" i="5"/>
  <c r="AK46" i="5"/>
  <c r="B46" i="5"/>
  <c r="AJ46" i="5" s="1"/>
  <c r="AR44" i="5"/>
  <c r="AR45" i="5" s="1"/>
  <c r="AN44" i="5"/>
  <c r="AN45" i="5" s="1"/>
  <c r="C40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C36" i="5"/>
  <c r="B33" i="5"/>
  <c r="AV59" i="5" l="1"/>
  <c r="AK60" i="5"/>
  <c r="AV64" i="5"/>
  <c r="AJ64" i="5"/>
  <c r="AJ56" i="5"/>
  <c r="AJ55" i="5"/>
  <c r="AJ51" i="5"/>
  <c r="AW52" i="5"/>
  <c r="AV55" i="5"/>
  <c r="AK63" i="5"/>
  <c r="AK56" i="5"/>
  <c r="AS44" i="5"/>
  <c r="AW61" i="5"/>
  <c r="AK61" i="5"/>
  <c r="AK50" i="5"/>
  <c r="AW50" i="5"/>
  <c r="AJ57" i="5"/>
  <c r="AV57" i="5"/>
  <c r="AW48" i="5"/>
  <c r="AK48" i="5"/>
  <c r="AW62" i="5"/>
  <c r="AK62" i="5"/>
  <c r="AV61" i="5"/>
  <c r="AW65" i="5"/>
  <c r="AK65" i="5"/>
  <c r="AK49" i="5"/>
  <c r="AW49" i="5"/>
  <c r="AW54" i="5"/>
  <c r="AK54" i="5"/>
  <c r="AV56" i="5"/>
  <c r="AW56" i="5"/>
  <c r="AV65" i="5"/>
  <c r="AW51" i="5"/>
  <c r="AK51" i="5"/>
  <c r="AV49" i="5"/>
  <c r="AJ49" i="5"/>
  <c r="AV50" i="5"/>
  <c r="AJ50" i="5"/>
  <c r="AJ53" i="5"/>
  <c r="AV53" i="5"/>
  <c r="AV54" i="5"/>
  <c r="AJ54" i="5"/>
  <c r="AV48" i="5"/>
  <c r="AJ48" i="5"/>
  <c r="AK53" i="5"/>
  <c r="AO44" i="5"/>
  <c r="AO45" i="5" s="1"/>
  <c r="AV52" i="5"/>
  <c r="AJ52" i="5"/>
  <c r="AK58" i="5"/>
  <c r="AW58" i="5"/>
  <c r="AW64" i="5"/>
  <c r="AK64" i="5"/>
  <c r="AV46" i="5"/>
  <c r="AK57" i="5"/>
  <c r="AW57" i="5"/>
  <c r="AJ60" i="5"/>
  <c r="AV60" i="5"/>
  <c r="AJ62" i="5"/>
  <c r="AV63" i="5"/>
  <c r="AJ63" i="5"/>
  <c r="AV58" i="5"/>
  <c r="AJ58" i="5"/>
  <c r="AW59" i="5"/>
  <c r="AK59" i="5"/>
  <c r="AV62" i="5"/>
  <c r="AW55" i="5"/>
  <c r="AK55" i="5"/>
  <c r="AJ61" i="5"/>
  <c r="AJ65" i="5"/>
  <c r="AT44" i="5" l="1"/>
  <c r="AT45" i="5" s="1"/>
  <c r="AS45" i="5"/>
  <c r="AP44" i="5"/>
  <c r="AP45" i="5" s="1"/>
  <c r="AU58" i="5" l="1"/>
  <c r="CB58" i="5" s="1"/>
  <c r="AU49" i="5"/>
  <c r="BW49" i="5" s="1"/>
  <c r="AU63" i="5"/>
  <c r="BX63" i="5" s="1"/>
  <c r="AU54" i="5"/>
  <c r="BS54" i="5" s="1"/>
  <c r="O54" i="5" s="1"/>
  <c r="AU62" i="5"/>
  <c r="BW62" i="5" s="1"/>
  <c r="AU65" i="5"/>
  <c r="AU48" i="5"/>
  <c r="AU52" i="5"/>
  <c r="AU53" i="5"/>
  <c r="AU55" i="5"/>
  <c r="AU51" i="5"/>
  <c r="AU50" i="5"/>
  <c r="AU57" i="5"/>
  <c r="AU59" i="5"/>
  <c r="AU64" i="5"/>
  <c r="AU61" i="5"/>
  <c r="AU45" i="5"/>
  <c r="AU60" i="5"/>
  <c r="AU56" i="5"/>
  <c r="BU58" i="5" l="1"/>
  <c r="CF58" i="5"/>
  <c r="AB58" i="5" s="1"/>
  <c r="BK49" i="5"/>
  <c r="G49" i="5" s="1"/>
  <c r="CD58" i="5"/>
  <c r="CF49" i="5"/>
  <c r="BU49" i="5"/>
  <c r="BT58" i="5"/>
  <c r="CA58" i="5"/>
  <c r="CC49" i="5"/>
  <c r="CE49" i="5"/>
  <c r="CC58" i="5"/>
  <c r="BK58" i="5"/>
  <c r="G58" i="5" s="1"/>
  <c r="BL49" i="5"/>
  <c r="H49" i="5" s="1"/>
  <c r="BI58" i="5"/>
  <c r="E58" i="5" s="1"/>
  <c r="BV58" i="5"/>
  <c r="CE58" i="5"/>
  <c r="BI49" i="5"/>
  <c r="E49" i="5" s="1"/>
  <c r="BS63" i="5"/>
  <c r="BQ63" i="5"/>
  <c r="CE54" i="5"/>
  <c r="AA54" i="5" s="1"/>
  <c r="BQ58" i="5"/>
  <c r="BR58" i="5"/>
  <c r="BL58" i="5"/>
  <c r="H58" i="5" s="1"/>
  <c r="BO58" i="5"/>
  <c r="BV49" i="5"/>
  <c r="BJ49" i="5"/>
  <c r="F49" i="5" s="1"/>
  <c r="BW63" i="5"/>
  <c r="BO62" i="5"/>
  <c r="BM58" i="5"/>
  <c r="I58" i="5" s="1"/>
  <c r="BJ58" i="5"/>
  <c r="F58" i="5" s="1"/>
  <c r="BW58" i="5"/>
  <c r="BX58" i="5"/>
  <c r="BX49" i="5"/>
  <c r="BP49" i="5"/>
  <c r="BY49" i="5"/>
  <c r="BQ49" i="5"/>
  <c r="CD63" i="5"/>
  <c r="CC62" i="5"/>
  <c r="BQ62" i="5"/>
  <c r="BY54" i="5"/>
  <c r="U54" i="5" s="1"/>
  <c r="BZ58" i="5"/>
  <c r="BN58" i="5"/>
  <c r="J58" i="5" s="1"/>
  <c r="BY58" i="5"/>
  <c r="BP58" i="5"/>
  <c r="BS58" i="5"/>
  <c r="CD49" i="5"/>
  <c r="BR49" i="5"/>
  <c r="BZ49" i="5"/>
  <c r="BN49" i="5"/>
  <c r="BO49" i="5"/>
  <c r="CE63" i="5"/>
  <c r="CA62" i="5"/>
  <c r="BV54" i="5"/>
  <c r="R54" i="5" s="1"/>
  <c r="CC63" i="5"/>
  <c r="BX54" i="5"/>
  <c r="T54" i="5" s="1"/>
  <c r="CF54" i="5"/>
  <c r="AB54" i="5" s="1"/>
  <c r="BT54" i="5"/>
  <c r="P54" i="5" s="1"/>
  <c r="BR62" i="5"/>
  <c r="CD54" i="5"/>
  <c r="Z54" i="5" s="1"/>
  <c r="BR54" i="5"/>
  <c r="N54" i="5" s="1"/>
  <c r="BP54" i="5"/>
  <c r="L54" i="5" s="1"/>
  <c r="BM54" i="5"/>
  <c r="I54" i="5" s="1"/>
  <c r="BN54" i="5"/>
  <c r="J54" i="5" s="1"/>
  <c r="CA54" i="5"/>
  <c r="W54" i="5" s="1"/>
  <c r="CB49" i="5"/>
  <c r="BT49" i="5"/>
  <c r="BM49" i="5"/>
  <c r="I49" i="5" s="1"/>
  <c r="CA49" i="5"/>
  <c r="BS49" i="5"/>
  <c r="CD62" i="5"/>
  <c r="BI54" i="5"/>
  <c r="E54" i="5" s="1"/>
  <c r="BJ54" i="5"/>
  <c r="F54" i="5" s="1"/>
  <c r="BQ54" i="5"/>
  <c r="M54" i="5" s="1"/>
  <c r="BZ54" i="5"/>
  <c r="V54" i="5" s="1"/>
  <c r="BK54" i="5"/>
  <c r="G54" i="5" s="1"/>
  <c r="BW54" i="5"/>
  <c r="S54" i="5" s="1"/>
  <c r="CC54" i="5"/>
  <c r="Y54" i="5" s="1"/>
  <c r="BU54" i="5"/>
  <c r="Q54" i="5" s="1"/>
  <c r="BL54" i="5"/>
  <c r="H54" i="5" s="1"/>
  <c r="BO54" i="5"/>
  <c r="K54" i="5" s="1"/>
  <c r="CB54" i="5"/>
  <c r="X54" i="5" s="1"/>
  <c r="BP62" i="5"/>
  <c r="CE62" i="5"/>
  <c r="BU62" i="5"/>
  <c r="BV62" i="5"/>
  <c r="BM62" i="5"/>
  <c r="BK62" i="5"/>
  <c r="G62" i="5" s="1"/>
  <c r="BV63" i="5"/>
  <c r="BY63" i="5"/>
  <c r="CF63" i="5"/>
  <c r="CA63" i="5"/>
  <c r="BO63" i="5"/>
  <c r="BZ63" i="5"/>
  <c r="BL63" i="5"/>
  <c r="H63" i="5" s="1"/>
  <c r="BN63" i="5"/>
  <c r="CB63" i="5"/>
  <c r="BP63" i="5"/>
  <c r="BY62" i="5"/>
  <c r="CF62" i="5"/>
  <c r="BJ62" i="5"/>
  <c r="F62" i="5" s="1"/>
  <c r="CB62" i="5"/>
  <c r="BZ62" i="5"/>
  <c r="BS62" i="5"/>
  <c r="BM63" i="5"/>
  <c r="BR63" i="5"/>
  <c r="BU63" i="5"/>
  <c r="BI63" i="5"/>
  <c r="E63" i="5" s="1"/>
  <c r="BT63" i="5"/>
  <c r="BJ63" i="5"/>
  <c r="F63" i="5" s="1"/>
  <c r="BK63" i="5"/>
  <c r="G63" i="5" s="1"/>
  <c r="BI62" i="5"/>
  <c r="E62" i="5" s="1"/>
  <c r="BX62" i="5"/>
  <c r="BL62" i="5"/>
  <c r="H62" i="5" s="1"/>
  <c r="BT62" i="5"/>
  <c r="BN62" i="5"/>
  <c r="BX61" i="5"/>
  <c r="BL61" i="5"/>
  <c r="H61" i="5" s="1"/>
  <c r="BY61" i="5"/>
  <c r="CB61" i="5"/>
  <c r="BW61" i="5"/>
  <c r="CC61" i="5"/>
  <c r="BR61" i="5"/>
  <c r="BZ61" i="5"/>
  <c r="BP61" i="5"/>
  <c r="BK61" i="5"/>
  <c r="G61" i="5" s="1"/>
  <c r="BO61" i="5"/>
  <c r="BN61" i="5"/>
  <c r="BM61" i="5"/>
  <c r="I61" i="5" s="1"/>
  <c r="BQ61" i="5"/>
  <c r="CF61" i="5"/>
  <c r="BS61" i="5"/>
  <c r="BJ61" i="5"/>
  <c r="F61" i="5" s="1"/>
  <c r="BV61" i="5"/>
  <c r="CD61" i="5"/>
  <c r="BU61" i="5"/>
  <c r="BI61" i="5"/>
  <c r="E61" i="5" s="1"/>
  <c r="BT61" i="5"/>
  <c r="CA61" i="5"/>
  <c r="CE61" i="5"/>
  <c r="BW50" i="5"/>
  <c r="S50" i="5" s="1"/>
  <c r="CE50" i="5"/>
  <c r="AA50" i="5" s="1"/>
  <c r="BX50" i="5"/>
  <c r="BP50" i="5"/>
  <c r="L50" i="5" s="1"/>
  <c r="BO50" i="5"/>
  <c r="K50" i="5" s="1"/>
  <c r="BV50" i="5"/>
  <c r="R50" i="5" s="1"/>
  <c r="BK50" i="5"/>
  <c r="G50" i="5" s="1"/>
  <c r="BT50" i="5"/>
  <c r="P50" i="5" s="1"/>
  <c r="CF50" i="5"/>
  <c r="AB50" i="5" s="1"/>
  <c r="BS50" i="5"/>
  <c r="O50" i="5" s="1"/>
  <c r="CA50" i="5"/>
  <c r="W50" i="5" s="1"/>
  <c r="BN50" i="5"/>
  <c r="J50" i="5" s="1"/>
  <c r="CD50" i="5"/>
  <c r="Z50" i="5" s="1"/>
  <c r="BJ50" i="5"/>
  <c r="F50" i="5" s="1"/>
  <c r="BR50" i="5"/>
  <c r="N50" i="5" s="1"/>
  <c r="BI50" i="5"/>
  <c r="E50" i="5" s="1"/>
  <c r="BM50" i="5"/>
  <c r="I50" i="5" s="1"/>
  <c r="BL50" i="5"/>
  <c r="H50" i="5" s="1"/>
  <c r="BZ50" i="5"/>
  <c r="BQ50" i="5"/>
  <c r="M50" i="5" s="1"/>
  <c r="CB50" i="5"/>
  <c r="X50" i="5" s="1"/>
  <c r="BU50" i="5"/>
  <c r="Q50" i="5" s="1"/>
  <c r="BY50" i="5"/>
  <c r="CC50" i="5"/>
  <c r="Y50" i="5" s="1"/>
  <c r="BT60" i="5"/>
  <c r="CF60" i="5"/>
  <c r="BX60" i="5"/>
  <c r="BP60" i="5"/>
  <c r="BJ60" i="5"/>
  <c r="F60" i="5" s="1"/>
  <c r="BR60" i="5"/>
  <c r="BV60" i="5"/>
  <c r="BL60" i="5"/>
  <c r="H60" i="5" s="1"/>
  <c r="BO60" i="5"/>
  <c r="CE60" i="5"/>
  <c r="BN60" i="5"/>
  <c r="BZ60" i="5"/>
  <c r="CD60" i="5"/>
  <c r="BM60" i="5"/>
  <c r="BQ60" i="5"/>
  <c r="BY60" i="5"/>
  <c r="CB60" i="5"/>
  <c r="BI60" i="5"/>
  <c r="E60" i="5" s="1"/>
  <c r="CC60" i="5"/>
  <c r="BW60" i="5"/>
  <c r="BU60" i="5"/>
  <c r="BK60" i="5"/>
  <c r="G60" i="5" s="1"/>
  <c r="CA60" i="5"/>
  <c r="BS60" i="5"/>
  <c r="BS53" i="5"/>
  <c r="O53" i="5" s="1"/>
  <c r="CA53" i="5"/>
  <c r="CE53" i="5"/>
  <c r="AA53" i="5" s="1"/>
  <c r="BK53" i="5"/>
  <c r="G53" i="5" s="1"/>
  <c r="CC53" i="5"/>
  <c r="BQ53" i="5"/>
  <c r="BW53" i="5"/>
  <c r="BJ53" i="5"/>
  <c r="F53" i="5" s="1"/>
  <c r="BZ53" i="5"/>
  <c r="BR53" i="5"/>
  <c r="BO53" i="5"/>
  <c r="BI53" i="5"/>
  <c r="E53" i="5" s="1"/>
  <c r="BM53" i="5"/>
  <c r="I53" i="5" s="1"/>
  <c r="CB53" i="5"/>
  <c r="CF53" i="5"/>
  <c r="AB53" i="5" s="1"/>
  <c r="BV53" i="5"/>
  <c r="BU53" i="5"/>
  <c r="Q53" i="5" s="1"/>
  <c r="BN53" i="5"/>
  <c r="J53" i="5" s="1"/>
  <c r="BX53" i="5"/>
  <c r="CD53" i="5"/>
  <c r="BY53" i="5"/>
  <c r="BL53" i="5"/>
  <c r="H53" i="5" s="1"/>
  <c r="BP53" i="5"/>
  <c r="BT53" i="5"/>
  <c r="P53" i="5" s="1"/>
  <c r="CF52" i="5"/>
  <c r="AB52" i="5" s="1"/>
  <c r="BX52" i="5"/>
  <c r="CC52" i="5"/>
  <c r="BU52" i="5"/>
  <c r="Q52" i="5" s="1"/>
  <c r="BL52" i="5"/>
  <c r="H52" i="5" s="1"/>
  <c r="CB52" i="5"/>
  <c r="BP52" i="5"/>
  <c r="BV52" i="5"/>
  <c r="BM52" i="5"/>
  <c r="I52" i="5" s="1"/>
  <c r="BZ52" i="5"/>
  <c r="BR52" i="5"/>
  <c r="CD52" i="5"/>
  <c r="BY52" i="5"/>
  <c r="BW52" i="5"/>
  <c r="BI52" i="5"/>
  <c r="E52" i="5" s="1"/>
  <c r="BT52" i="5"/>
  <c r="P52" i="5" s="1"/>
  <c r="BO52" i="5"/>
  <c r="CE52" i="5"/>
  <c r="AA52" i="5" s="1"/>
  <c r="BJ52" i="5"/>
  <c r="F52" i="5" s="1"/>
  <c r="BN52" i="5"/>
  <c r="J52" i="5" s="1"/>
  <c r="BQ52" i="5"/>
  <c r="BS52" i="5"/>
  <c r="O52" i="5" s="1"/>
  <c r="CA52" i="5"/>
  <c r="BK52" i="5"/>
  <c r="G52" i="5" s="1"/>
  <c r="BS59" i="5"/>
  <c r="CB59" i="5"/>
  <c r="BO59" i="5"/>
  <c r="CF59" i="5"/>
  <c r="AB59" i="5" s="1"/>
  <c r="BK59" i="5"/>
  <c r="G59" i="5" s="1"/>
  <c r="BT59" i="5"/>
  <c r="CE59" i="5"/>
  <c r="BP59" i="5"/>
  <c r="CA59" i="5"/>
  <c r="BL59" i="5"/>
  <c r="H59" i="5" s="1"/>
  <c r="BW59" i="5"/>
  <c r="BJ59" i="5"/>
  <c r="F59" i="5" s="1"/>
  <c r="BQ59" i="5"/>
  <c r="BU59" i="5"/>
  <c r="CC59" i="5"/>
  <c r="BN59" i="5"/>
  <c r="J59" i="5" s="1"/>
  <c r="BV59" i="5"/>
  <c r="BI59" i="5"/>
  <c r="E59" i="5" s="1"/>
  <c r="BZ59" i="5"/>
  <c r="CD59" i="5"/>
  <c r="BY59" i="5"/>
  <c r="BR59" i="5"/>
  <c r="BM59" i="5"/>
  <c r="I59" i="5" s="1"/>
  <c r="BX59" i="5"/>
  <c r="BW55" i="5"/>
  <c r="S55" i="5" s="1"/>
  <c r="CF55" i="5"/>
  <c r="AB55" i="5" s="1"/>
  <c r="BS55" i="5"/>
  <c r="O55" i="5" s="1"/>
  <c r="BK55" i="5"/>
  <c r="G55" i="5" s="1"/>
  <c r="CA55" i="5"/>
  <c r="W55" i="5" s="1"/>
  <c r="BP55" i="5"/>
  <c r="L55" i="5" s="1"/>
  <c r="CE55" i="5"/>
  <c r="AA55" i="5" s="1"/>
  <c r="BU55" i="5"/>
  <c r="Q55" i="5" s="1"/>
  <c r="BM55" i="5"/>
  <c r="I55" i="5" s="1"/>
  <c r="BX55" i="5"/>
  <c r="T55" i="5" s="1"/>
  <c r="BO55" i="5"/>
  <c r="K55" i="5" s="1"/>
  <c r="CC55" i="5"/>
  <c r="Y55" i="5" s="1"/>
  <c r="BI55" i="5"/>
  <c r="E55" i="5" s="1"/>
  <c r="BT55" i="5"/>
  <c r="P55" i="5" s="1"/>
  <c r="BR55" i="5"/>
  <c r="N55" i="5" s="1"/>
  <c r="BY55" i="5"/>
  <c r="U55" i="5" s="1"/>
  <c r="BL55" i="5"/>
  <c r="H55" i="5" s="1"/>
  <c r="BJ55" i="5"/>
  <c r="F55" i="5" s="1"/>
  <c r="CB55" i="5"/>
  <c r="X55" i="5" s="1"/>
  <c r="BN55" i="5"/>
  <c r="J55" i="5" s="1"/>
  <c r="BV55" i="5"/>
  <c r="R55" i="5" s="1"/>
  <c r="BQ55" i="5"/>
  <c r="M55" i="5" s="1"/>
  <c r="BZ55" i="5"/>
  <c r="V55" i="5" s="1"/>
  <c r="CD55" i="5"/>
  <c r="Z55" i="5" s="1"/>
  <c r="BP65" i="5"/>
  <c r="BX65" i="5"/>
  <c r="CF65" i="5"/>
  <c r="BV65" i="5"/>
  <c r="BY65" i="5"/>
  <c r="CC65" i="5"/>
  <c r="BK65" i="5"/>
  <c r="G65" i="5" s="1"/>
  <c r="BO65" i="5"/>
  <c r="BJ65" i="5"/>
  <c r="F65" i="5" s="1"/>
  <c r="BR65" i="5"/>
  <c r="BM65" i="5"/>
  <c r="BL65" i="5"/>
  <c r="H65" i="5" s="1"/>
  <c r="BT65" i="5"/>
  <c r="BS65" i="5"/>
  <c r="BN65" i="5"/>
  <c r="BZ65" i="5"/>
  <c r="BI65" i="5"/>
  <c r="E65" i="5" s="1"/>
  <c r="BQ65" i="5"/>
  <c r="BU65" i="5"/>
  <c r="CB65" i="5"/>
  <c r="CA65" i="5"/>
  <c r="CE65" i="5"/>
  <c r="CD65" i="5"/>
  <c r="BW65" i="5"/>
  <c r="BL56" i="5"/>
  <c r="H56" i="5" s="1"/>
  <c r="BX56" i="5"/>
  <c r="BQ56" i="5"/>
  <c r="CB56" i="5"/>
  <c r="BT56" i="5"/>
  <c r="BM56" i="5"/>
  <c r="I56" i="5" s="1"/>
  <c r="CD56" i="5"/>
  <c r="BP56" i="5"/>
  <c r="BS56" i="5"/>
  <c r="BV56" i="5"/>
  <c r="BZ56" i="5"/>
  <c r="CF56" i="5"/>
  <c r="BR56" i="5"/>
  <c r="BI56" i="5"/>
  <c r="E56" i="5" s="1"/>
  <c r="BK56" i="5"/>
  <c r="G56" i="5" s="1"/>
  <c r="CA56" i="5"/>
  <c r="BJ56" i="5"/>
  <c r="F56" i="5" s="1"/>
  <c r="BN56" i="5"/>
  <c r="J56" i="5" s="1"/>
  <c r="BU56" i="5"/>
  <c r="BY56" i="5"/>
  <c r="CC56" i="5"/>
  <c r="BO56" i="5"/>
  <c r="CE56" i="5"/>
  <c r="BW56" i="5"/>
  <c r="CA64" i="5"/>
  <c r="CB64" i="5"/>
  <c r="BP64" i="5"/>
  <c r="CF64" i="5"/>
  <c r="BW64" i="5"/>
  <c r="BO64" i="5"/>
  <c r="CE64" i="5"/>
  <c r="BK64" i="5"/>
  <c r="G64" i="5" s="1"/>
  <c r="BU64" i="5"/>
  <c r="BI64" i="5"/>
  <c r="E64" i="5" s="1"/>
  <c r="CC64" i="5"/>
  <c r="BX64" i="5"/>
  <c r="BT64" i="5"/>
  <c r="BJ64" i="5"/>
  <c r="F64" i="5" s="1"/>
  <c r="CD64" i="5"/>
  <c r="BM64" i="5"/>
  <c r="I64" i="5" s="1"/>
  <c r="BQ64" i="5"/>
  <c r="BN64" i="5"/>
  <c r="BZ64" i="5"/>
  <c r="BR64" i="5"/>
  <c r="BV64" i="5"/>
  <c r="BY64" i="5"/>
  <c r="BL64" i="5"/>
  <c r="H64" i="5" s="1"/>
  <c r="BS64" i="5"/>
  <c r="CE57" i="5"/>
  <c r="BO57" i="5"/>
  <c r="BK57" i="5"/>
  <c r="G57" i="5" s="1"/>
  <c r="CA57" i="5"/>
  <c r="BS57" i="5"/>
  <c r="BI57" i="5"/>
  <c r="BW57" i="5"/>
  <c r="BN57" i="5"/>
  <c r="BV57" i="5"/>
  <c r="BZ57" i="5"/>
  <c r="BM57" i="5"/>
  <c r="I57" i="5" s="1"/>
  <c r="CD57" i="5"/>
  <c r="BY57" i="5"/>
  <c r="BX57" i="5"/>
  <c r="BJ57" i="5"/>
  <c r="F57" i="5" s="1"/>
  <c r="BU57" i="5"/>
  <c r="BL57" i="5"/>
  <c r="H57" i="5" s="1"/>
  <c r="BP57" i="5"/>
  <c r="BT57" i="5"/>
  <c r="BQ57" i="5"/>
  <c r="BR57" i="5"/>
  <c r="CC57" i="5"/>
  <c r="CB57" i="5"/>
  <c r="CF57" i="5"/>
  <c r="CA51" i="5"/>
  <c r="W51" i="5" s="1"/>
  <c r="BK51" i="5"/>
  <c r="G51" i="5" s="1"/>
  <c r="CE51" i="5"/>
  <c r="AA51" i="5" s="1"/>
  <c r="BX51" i="5"/>
  <c r="T51" i="5" s="1"/>
  <c r="BW51" i="5"/>
  <c r="S51" i="5" s="1"/>
  <c r="BM51" i="5"/>
  <c r="I51" i="5" s="1"/>
  <c r="CB51" i="5"/>
  <c r="X51" i="5" s="1"/>
  <c r="BO51" i="5"/>
  <c r="K51" i="5" s="1"/>
  <c r="BS51" i="5"/>
  <c r="O51" i="5" s="1"/>
  <c r="CC51" i="5"/>
  <c r="Y51" i="5" s="1"/>
  <c r="BL51" i="5"/>
  <c r="H51" i="5" s="1"/>
  <c r="BT51" i="5"/>
  <c r="P51" i="5" s="1"/>
  <c r="BY51" i="5"/>
  <c r="BZ51" i="5"/>
  <c r="V51" i="5" s="1"/>
  <c r="CD51" i="5"/>
  <c r="Z51" i="5" s="1"/>
  <c r="BU51" i="5"/>
  <c r="Q51" i="5" s="1"/>
  <c r="CF51" i="5"/>
  <c r="AB51" i="5" s="1"/>
  <c r="BR51" i="5"/>
  <c r="N51" i="5" s="1"/>
  <c r="BI51" i="5"/>
  <c r="BJ51" i="5"/>
  <c r="F51" i="5" s="1"/>
  <c r="BQ51" i="5"/>
  <c r="M51" i="5" s="1"/>
  <c r="BN51" i="5"/>
  <c r="J51" i="5" s="1"/>
  <c r="BV51" i="5"/>
  <c r="R51" i="5" s="1"/>
  <c r="BP51" i="5"/>
  <c r="L51" i="5" s="1"/>
  <c r="CB48" i="5"/>
  <c r="BT48" i="5"/>
  <c r="BY48" i="5"/>
  <c r="BL48" i="5"/>
  <c r="BV48" i="5"/>
  <c r="BQ48" i="5"/>
  <c r="BI48" i="5"/>
  <c r="CF48" i="5"/>
  <c r="BZ48" i="5"/>
  <c r="BP48" i="5"/>
  <c r="BK48" i="5"/>
  <c r="CA48" i="5"/>
  <c r="BN48" i="5"/>
  <c r="BM48" i="5"/>
  <c r="BR48" i="5"/>
  <c r="BJ48" i="5"/>
  <c r="CC48" i="5"/>
  <c r="BS48" i="5"/>
  <c r="CD48" i="5"/>
  <c r="BU48" i="5"/>
  <c r="BX48" i="5"/>
  <c r="BW48" i="5"/>
  <c r="BO48" i="5"/>
  <c r="CE48" i="5"/>
  <c r="BH58" i="5" l="1"/>
  <c r="BH49" i="5"/>
  <c r="BH62" i="5"/>
  <c r="BH54" i="5"/>
  <c r="D54" i="5" s="1"/>
  <c r="BH63" i="5"/>
  <c r="CE66" i="5"/>
  <c r="BU66" i="5"/>
  <c r="BJ66" i="5"/>
  <c r="F66" i="5" s="1"/>
  <c r="F48" i="5"/>
  <c r="CA66" i="5"/>
  <c r="CF66" i="5"/>
  <c r="BL66" i="5"/>
  <c r="H66" i="5" s="1"/>
  <c r="H48" i="5"/>
  <c r="BH57" i="5"/>
  <c r="E57" i="5"/>
  <c r="BH64" i="5"/>
  <c r="BH59" i="5"/>
  <c r="BO66" i="5"/>
  <c r="CD66" i="5"/>
  <c r="BR66" i="5"/>
  <c r="BK66" i="5"/>
  <c r="G66" i="5" s="1"/>
  <c r="G48" i="5"/>
  <c r="BI66" i="5"/>
  <c r="E66" i="5" s="1"/>
  <c r="BH48" i="5"/>
  <c r="E48" i="5"/>
  <c r="BY66" i="5"/>
  <c r="BH65" i="5"/>
  <c r="BW66" i="5"/>
  <c r="BS66" i="5"/>
  <c r="BM66" i="5"/>
  <c r="I48" i="5"/>
  <c r="BP66" i="5"/>
  <c r="BQ66" i="5"/>
  <c r="BT66" i="5"/>
  <c r="BH56" i="5"/>
  <c r="BH53" i="5"/>
  <c r="BH60" i="5"/>
  <c r="BH50" i="5"/>
  <c r="BX66" i="5"/>
  <c r="CC66" i="5"/>
  <c r="BN66" i="5"/>
  <c r="BZ66" i="5"/>
  <c r="BV66" i="5"/>
  <c r="CB66" i="5"/>
  <c r="E51" i="5"/>
  <c r="BH51" i="5"/>
  <c r="BH55" i="5"/>
  <c r="D55" i="5" s="1"/>
  <c r="BH52" i="5"/>
  <c r="BH61" i="5"/>
  <c r="BH66" i="5" l="1"/>
  <c r="F107" i="3" l="1"/>
  <c r="F108" i="3"/>
  <c r="G108" i="3"/>
  <c r="J108" i="3"/>
  <c r="K108" i="3"/>
  <c r="F109" i="3"/>
  <c r="H109" i="3"/>
  <c r="I109" i="3"/>
  <c r="K109" i="3"/>
  <c r="L109" i="3"/>
  <c r="G110" i="3"/>
  <c r="I110" i="3"/>
  <c r="J111" i="3"/>
  <c r="L111" i="3"/>
  <c r="E112" i="3"/>
  <c r="F112" i="3"/>
  <c r="G112" i="3"/>
  <c r="H112" i="3"/>
  <c r="I112" i="3"/>
  <c r="J112" i="3"/>
  <c r="K112" i="3"/>
  <c r="E113" i="3"/>
  <c r="F113" i="3"/>
  <c r="G113" i="3"/>
  <c r="H113" i="3"/>
  <c r="I113" i="3"/>
  <c r="J113" i="3"/>
  <c r="K113" i="3"/>
  <c r="G116" i="3"/>
  <c r="I117" i="3"/>
  <c r="J117" i="3"/>
  <c r="L120" i="3"/>
  <c r="H122" i="3"/>
  <c r="I106" i="3"/>
  <c r="E30" i="3"/>
  <c r="F30" i="3"/>
  <c r="G30" i="3"/>
  <c r="H30" i="3"/>
  <c r="I30" i="3"/>
  <c r="J30" i="3"/>
  <c r="K30" i="3"/>
  <c r="L30" i="3"/>
  <c r="F29" i="3"/>
  <c r="G29" i="3"/>
  <c r="H29" i="3"/>
  <c r="I29" i="3"/>
  <c r="J29" i="3"/>
  <c r="K29" i="3"/>
  <c r="L29" i="3"/>
  <c r="E27" i="3"/>
  <c r="F27" i="3"/>
  <c r="G27" i="3"/>
  <c r="H27" i="3"/>
  <c r="I27" i="3"/>
  <c r="J27" i="3"/>
  <c r="K27" i="3"/>
  <c r="L27" i="3"/>
  <c r="F26" i="3"/>
  <c r="G26" i="3"/>
  <c r="H26" i="3"/>
  <c r="I26" i="3"/>
  <c r="J26" i="3"/>
  <c r="K26" i="3"/>
  <c r="L26" i="3"/>
  <c r="E24" i="3"/>
  <c r="F24" i="3"/>
  <c r="G24" i="3"/>
  <c r="H24" i="3"/>
  <c r="I24" i="3"/>
  <c r="J24" i="3"/>
  <c r="K24" i="3"/>
  <c r="L24" i="3"/>
  <c r="F23" i="3"/>
  <c r="G23" i="3"/>
  <c r="H23" i="3"/>
  <c r="I23" i="3"/>
  <c r="J23" i="3"/>
  <c r="K23" i="3"/>
  <c r="L23" i="3"/>
  <c r="E21" i="3"/>
  <c r="F21" i="3"/>
  <c r="G21" i="3"/>
  <c r="H21" i="3"/>
  <c r="I21" i="3"/>
  <c r="J21" i="3"/>
  <c r="K21" i="3"/>
  <c r="L21" i="3"/>
  <c r="F20" i="3"/>
  <c r="G20" i="3"/>
  <c r="H20" i="3"/>
  <c r="I20" i="3"/>
  <c r="J20" i="3"/>
  <c r="K20" i="3"/>
  <c r="L20" i="3"/>
  <c r="E18" i="3"/>
  <c r="F18" i="3"/>
  <c r="G18" i="3"/>
  <c r="H18" i="3"/>
  <c r="I18" i="3"/>
  <c r="J18" i="3"/>
  <c r="K18" i="3"/>
  <c r="L18" i="3"/>
  <c r="F17" i="3"/>
  <c r="G17" i="3"/>
  <c r="H17" i="3"/>
  <c r="I17" i="3"/>
  <c r="J17" i="3"/>
  <c r="K17" i="3"/>
  <c r="L17" i="3"/>
  <c r="E15" i="3"/>
  <c r="F15" i="3"/>
  <c r="G15" i="3"/>
  <c r="H15" i="3"/>
  <c r="I15" i="3"/>
  <c r="J15" i="3"/>
  <c r="K15" i="3"/>
  <c r="L15" i="3"/>
  <c r="F14" i="3"/>
  <c r="G14" i="3"/>
  <c r="H14" i="3"/>
  <c r="I14" i="3"/>
  <c r="J14" i="3"/>
  <c r="K14" i="3"/>
  <c r="L14" i="3"/>
  <c r="E14" i="3"/>
  <c r="E12" i="3"/>
  <c r="F12" i="3"/>
  <c r="G12" i="3"/>
  <c r="H12" i="3"/>
  <c r="I12" i="3"/>
  <c r="J12" i="3"/>
  <c r="K12" i="3"/>
  <c r="L12" i="3"/>
  <c r="F11" i="3"/>
  <c r="G11" i="3"/>
  <c r="H11" i="3"/>
  <c r="I11" i="3"/>
  <c r="J11" i="3"/>
  <c r="K11" i="3"/>
  <c r="L11" i="3"/>
  <c r="E9" i="3"/>
  <c r="F9" i="3"/>
  <c r="G9" i="3"/>
  <c r="H9" i="3"/>
  <c r="I9" i="3"/>
  <c r="J9" i="3"/>
  <c r="K9" i="3"/>
  <c r="L9" i="3"/>
  <c r="F8" i="3"/>
  <c r="G8" i="3"/>
  <c r="H8" i="3"/>
  <c r="I8" i="3"/>
  <c r="J8" i="3"/>
  <c r="K8" i="3"/>
  <c r="L8" i="3"/>
  <c r="E29" i="3"/>
  <c r="E26" i="3"/>
  <c r="E23" i="3"/>
  <c r="E20" i="3"/>
  <c r="E17" i="3"/>
  <c r="E11" i="3"/>
  <c r="E8" i="3"/>
  <c r="E6" i="3"/>
  <c r="F6" i="3"/>
  <c r="G6" i="3"/>
  <c r="H6" i="3"/>
  <c r="I6" i="3"/>
  <c r="J6" i="3"/>
  <c r="K6" i="3"/>
  <c r="L6" i="3"/>
  <c r="F5" i="3"/>
  <c r="G5" i="3"/>
  <c r="H5" i="3"/>
  <c r="I5" i="3"/>
  <c r="J5" i="3"/>
  <c r="K5" i="3"/>
  <c r="L5" i="3"/>
  <c r="E5" i="3"/>
  <c r="D9" i="5" l="1"/>
  <c r="D24" i="5"/>
  <c r="D60" i="5" s="1"/>
  <c r="D21" i="5"/>
  <c r="D58" i="5" s="1"/>
  <c r="D51" i="5"/>
  <c r="D50" i="5"/>
  <c r="D12" i="5"/>
  <c r="D53" i="5" s="1"/>
  <c r="D27" i="5"/>
  <c r="D62" i="5" s="1"/>
  <c r="D18" i="5"/>
  <c r="D56" i="5" s="1"/>
  <c r="D30" i="5"/>
  <c r="D64" i="5" s="1"/>
  <c r="H18" i="5"/>
  <c r="M18" i="5"/>
  <c r="M56" i="5" s="1"/>
  <c r="S18" i="5"/>
  <c r="S56" i="5" s="1"/>
  <c r="U18" i="5"/>
  <c r="U56" i="5" s="1"/>
  <c r="L18" i="5"/>
  <c r="L56" i="5" s="1"/>
  <c r="Z18" i="5"/>
  <c r="Z56" i="5" s="1"/>
  <c r="I18" i="5"/>
  <c r="P18" i="5"/>
  <c r="P56" i="5" s="1"/>
  <c r="AB18" i="5"/>
  <c r="AB56" i="5" s="1"/>
  <c r="V18" i="5"/>
  <c r="V56" i="5" s="1"/>
  <c r="T18" i="5"/>
  <c r="T56" i="5" s="1"/>
  <c r="AA18" i="5"/>
  <c r="AA56" i="5" s="1"/>
  <c r="K18" i="5"/>
  <c r="K56" i="5" s="1"/>
  <c r="N18" i="5"/>
  <c r="N56" i="5" s="1"/>
  <c r="J18" i="5"/>
  <c r="E18" i="5"/>
  <c r="Q18" i="5"/>
  <c r="Q56" i="5" s="1"/>
  <c r="W18" i="5"/>
  <c r="W56" i="5" s="1"/>
  <c r="F30" i="5"/>
  <c r="J30" i="5"/>
  <c r="J64" i="5" s="1"/>
  <c r="Z30" i="5"/>
  <c r="Z64" i="5" s="1"/>
  <c r="H30" i="5"/>
  <c r="R30" i="5"/>
  <c r="R64" i="5" s="1"/>
  <c r="W30" i="5"/>
  <c r="W64" i="5" s="1"/>
  <c r="D22" i="5"/>
  <c r="D59" i="5" s="1"/>
  <c r="D7" i="5"/>
  <c r="D49" i="5" s="1"/>
  <c r="X21" i="5"/>
  <c r="X58" i="5" s="1"/>
  <c r="W21" i="5"/>
  <c r="W58" i="5" s="1"/>
  <c r="F21" i="5"/>
  <c r="R21" i="5"/>
  <c r="R58" i="5" s="1"/>
  <c r="D19" i="5"/>
  <c r="D31" i="5"/>
  <c r="D65" i="5" s="1"/>
  <c r="D6" i="5"/>
  <c r="D48" i="5" s="1"/>
  <c r="J9" i="5"/>
  <c r="U9" i="5"/>
  <c r="U51" i="5" s="1"/>
  <c r="E9" i="5"/>
  <c r="P9" i="5"/>
  <c r="G9" i="5"/>
  <c r="AB9" i="5"/>
  <c r="X9" i="5"/>
  <c r="Q9" i="5"/>
  <c r="T9" i="5"/>
  <c r="K9" i="5"/>
  <c r="L9" i="5"/>
  <c r="N9" i="5"/>
  <c r="M9" i="5"/>
  <c r="Z9" i="5"/>
  <c r="V9" i="5"/>
  <c r="R9" i="5"/>
  <c r="S9" i="5"/>
  <c r="Y9" i="5"/>
  <c r="F9" i="5"/>
  <c r="I9" i="5"/>
  <c r="AA9" i="5"/>
  <c r="O9" i="5"/>
  <c r="W9" i="5"/>
  <c r="H9" i="5"/>
  <c r="Z24" i="5"/>
  <c r="Z60" i="5" s="1"/>
  <c r="K24" i="5"/>
  <c r="K60" i="5" s="1"/>
  <c r="AA24" i="5"/>
  <c r="AA60" i="5" s="1"/>
  <c r="V24" i="5"/>
  <c r="V60" i="5" s="1"/>
  <c r="Q24" i="5"/>
  <c r="Q60" i="5" s="1"/>
  <c r="G24" i="5"/>
  <c r="Y24" i="5"/>
  <c r="Y60" i="5" s="1"/>
  <c r="O24" i="5"/>
  <c r="O60" i="5" s="1"/>
  <c r="W24" i="5"/>
  <c r="W60" i="5" s="1"/>
  <c r="U24" i="5"/>
  <c r="U60" i="5" s="1"/>
  <c r="P24" i="5"/>
  <c r="P60" i="5" s="1"/>
  <c r="S24" i="5"/>
  <c r="S60" i="5" s="1"/>
  <c r="M24" i="5"/>
  <c r="M60" i="5" s="1"/>
  <c r="E24" i="5"/>
  <c r="X24" i="5"/>
  <c r="X60" i="5" s="1"/>
  <c r="J24" i="5"/>
  <c r="J60" i="5" s="1"/>
  <c r="I24" i="5"/>
  <c r="I60" i="5" s="1"/>
  <c r="H24" i="5"/>
  <c r="L24" i="5"/>
  <c r="L60" i="5" s="1"/>
  <c r="D13" i="5"/>
  <c r="D16" i="5"/>
  <c r="D28" i="5"/>
  <c r="D63" i="5" s="1"/>
  <c r="Y12" i="5"/>
  <c r="Y53" i="5" s="1"/>
  <c r="W12" i="5"/>
  <c r="W53" i="5" s="1"/>
  <c r="U12" i="5"/>
  <c r="U53" i="5" s="1"/>
  <c r="G12" i="5"/>
  <c r="S12" i="5"/>
  <c r="S53" i="5" s="1"/>
  <c r="Z12" i="5"/>
  <c r="Z53" i="5" s="1"/>
  <c r="M12" i="5"/>
  <c r="M53" i="5" s="1"/>
  <c r="H12" i="5"/>
  <c r="X12" i="5"/>
  <c r="X53" i="5" s="1"/>
  <c r="E12" i="5"/>
  <c r="F12" i="5"/>
  <c r="R12" i="5"/>
  <c r="R53" i="5" s="1"/>
  <c r="L12" i="5"/>
  <c r="L53" i="5" s="1"/>
  <c r="N12" i="5"/>
  <c r="N53" i="5" s="1"/>
  <c r="O12" i="5"/>
  <c r="V12" i="5"/>
  <c r="V53" i="5" s="1"/>
  <c r="P12" i="5"/>
  <c r="J12" i="5"/>
  <c r="Q12" i="5"/>
  <c r="T12" i="5"/>
  <c r="T53" i="5" s="1"/>
  <c r="L27" i="5"/>
  <c r="L62" i="5" s="1"/>
  <c r="Q27" i="5"/>
  <c r="Q62" i="5" s="1"/>
  <c r="Y27" i="5"/>
  <c r="Y62" i="5" s="1"/>
  <c r="I27" i="5"/>
  <c r="I62" i="5" s="1"/>
  <c r="U27" i="5"/>
  <c r="U62" i="5" s="1"/>
  <c r="E27" i="5"/>
  <c r="D10" i="5"/>
  <c r="D52" i="5" s="1"/>
  <c r="D15" i="5"/>
  <c r="D57" i="5" s="1"/>
  <c r="D25" i="5"/>
  <c r="D61" i="5" s="1"/>
  <c r="D6" i="3"/>
  <c r="D5" i="3"/>
  <c r="AB12" i="5" l="1"/>
  <c r="AA12" i="5"/>
  <c r="K12" i="5"/>
  <c r="K53" i="5" s="1"/>
  <c r="I12" i="5"/>
  <c r="R24" i="5"/>
  <c r="R60" i="5" s="1"/>
  <c r="T24" i="5"/>
  <c r="T60" i="5" s="1"/>
  <c r="N24" i="5"/>
  <c r="N60" i="5" s="1"/>
  <c r="AB24" i="5"/>
  <c r="AB60" i="5" s="1"/>
  <c r="F24" i="5"/>
  <c r="V21" i="5"/>
  <c r="V58" i="5" s="1"/>
  <c r="I21" i="5"/>
  <c r="Y18" i="5"/>
  <c r="Y56" i="5" s="1"/>
  <c r="G18" i="5"/>
  <c r="X18" i="5"/>
  <c r="X56" i="5" s="1"/>
  <c r="F18" i="5"/>
  <c r="O18" i="5"/>
  <c r="O56" i="5" s="1"/>
  <c r="T27" i="5"/>
  <c r="T62" i="5" s="1"/>
  <c r="P27" i="5"/>
  <c r="P62" i="5" s="1"/>
  <c r="K27" i="5"/>
  <c r="K62" i="5" s="1"/>
  <c r="X27" i="5"/>
  <c r="X62" i="5" s="1"/>
  <c r="R27" i="5"/>
  <c r="R62" i="5" s="1"/>
  <c r="F27" i="5"/>
  <c r="K21" i="5"/>
  <c r="K58" i="5" s="1"/>
  <c r="U21" i="5"/>
  <c r="U58" i="5" s="1"/>
  <c r="N21" i="5"/>
  <c r="N58" i="5" s="1"/>
  <c r="H21" i="5"/>
  <c r="M21" i="5"/>
  <c r="M58" i="5" s="1"/>
  <c r="P21" i="5"/>
  <c r="P58" i="5" s="1"/>
  <c r="S27" i="5"/>
  <c r="S62" i="5" s="1"/>
  <c r="N27" i="5"/>
  <c r="N62" i="5" s="1"/>
  <c r="AA27" i="5"/>
  <c r="AA62" i="5" s="1"/>
  <c r="G27" i="5"/>
  <c r="AB27" i="5"/>
  <c r="AB62" i="5" s="1"/>
  <c r="V27" i="5"/>
  <c r="V62" i="5" s="1"/>
  <c r="Q21" i="5"/>
  <c r="Q58" i="5" s="1"/>
  <c r="J21" i="5"/>
  <c r="Z21" i="5"/>
  <c r="Z58" i="5" s="1"/>
  <c r="AA21" i="5"/>
  <c r="AA58" i="5" s="1"/>
  <c r="AB21" i="5"/>
  <c r="Y21" i="5"/>
  <c r="Y58" i="5" s="1"/>
  <c r="Z27" i="5"/>
  <c r="Z62" i="5" s="1"/>
  <c r="O27" i="5"/>
  <c r="O62" i="5" s="1"/>
  <c r="J27" i="5"/>
  <c r="J62" i="5" s="1"/>
  <c r="W27" i="5"/>
  <c r="W62" i="5" s="1"/>
  <c r="H27" i="5"/>
  <c r="M27" i="5"/>
  <c r="M62" i="5" s="1"/>
  <c r="S21" i="5"/>
  <c r="S58" i="5" s="1"/>
  <c r="L21" i="5"/>
  <c r="L58" i="5" s="1"/>
  <c r="O21" i="5"/>
  <c r="O58" i="5" s="1"/>
  <c r="E21" i="5"/>
  <c r="T21" i="5"/>
  <c r="T58" i="5" s="1"/>
  <c r="G21" i="5"/>
  <c r="R18" i="5"/>
  <c r="R56" i="5" s="1"/>
  <c r="D29" i="5"/>
  <c r="I30" i="5"/>
  <c r="N30" i="5"/>
  <c r="N64" i="5" s="1"/>
  <c r="T30" i="5"/>
  <c r="T64" i="5" s="1"/>
  <c r="E30" i="5"/>
  <c r="Y30" i="5"/>
  <c r="Y64" i="5" s="1"/>
  <c r="M30" i="5"/>
  <c r="M64" i="5" s="1"/>
  <c r="Q30" i="5"/>
  <c r="Q64" i="5" s="1"/>
  <c r="AA30" i="5"/>
  <c r="AA64" i="5" s="1"/>
  <c r="L30" i="5"/>
  <c r="L64" i="5" s="1"/>
  <c r="AB30" i="5"/>
  <c r="AB64" i="5" s="1"/>
  <c r="X30" i="5"/>
  <c r="X64" i="5" s="1"/>
  <c r="V30" i="5"/>
  <c r="V64" i="5" s="1"/>
  <c r="P30" i="5"/>
  <c r="P64" i="5" s="1"/>
  <c r="O30" i="5"/>
  <c r="O64" i="5" s="1"/>
  <c r="K30" i="5"/>
  <c r="K64" i="5" s="1"/>
  <c r="G30" i="5"/>
  <c r="U30" i="5"/>
  <c r="U64" i="5" s="1"/>
  <c r="S30" i="5"/>
  <c r="S64" i="5" s="1"/>
  <c r="AA14" i="5"/>
  <c r="AA13" i="5"/>
  <c r="O13" i="5"/>
  <c r="O14" i="5" s="1"/>
  <c r="P13" i="5"/>
  <c r="P14" i="5" s="1"/>
  <c r="Q13" i="5"/>
  <c r="T13" i="5"/>
  <c r="R13" i="5"/>
  <c r="S13" i="5"/>
  <c r="S14" i="5" s="1"/>
  <c r="M13" i="5"/>
  <c r="L13" i="5"/>
  <c r="L14" i="5" s="1"/>
  <c r="X13" i="5"/>
  <c r="X14" i="5" s="1"/>
  <c r="J13" i="5"/>
  <c r="F13" i="5"/>
  <c r="I13" i="5"/>
  <c r="I14" i="5" s="1"/>
  <c r="W13" i="5"/>
  <c r="W14" i="5" s="1"/>
  <c r="V13" i="5"/>
  <c r="V14" i="5" s="1"/>
  <c r="Y13" i="5"/>
  <c r="Y14" i="5" s="1"/>
  <c r="U13" i="5"/>
  <c r="G13" i="5"/>
  <c r="G14" i="5" s="1"/>
  <c r="Z13" i="5"/>
  <c r="Z14" i="5" s="1"/>
  <c r="K13" i="5"/>
  <c r="K14" i="5" s="1"/>
  <c r="E13" i="5"/>
  <c r="AB13" i="5"/>
  <c r="AB14" i="5" s="1"/>
  <c r="H13" i="5"/>
  <c r="H14" i="5" s="1"/>
  <c r="N13" i="5"/>
  <c r="X7" i="5"/>
  <c r="X49" i="5" s="1"/>
  <c r="V7" i="5"/>
  <c r="V49" i="5" s="1"/>
  <c r="L7" i="5"/>
  <c r="L49" i="5" s="1"/>
  <c r="R7" i="5"/>
  <c r="R49" i="5" s="1"/>
  <c r="H7" i="5"/>
  <c r="AB7" i="5"/>
  <c r="AB49" i="5" s="1"/>
  <c r="Q7" i="5"/>
  <c r="Q49" i="5" s="1"/>
  <c r="F7" i="5"/>
  <c r="M7" i="5"/>
  <c r="M49" i="5" s="1"/>
  <c r="S7" i="5"/>
  <c r="S49" i="5" s="1"/>
  <c r="I7" i="5"/>
  <c r="E7" i="5"/>
  <c r="Z7" i="5"/>
  <c r="Z49" i="5" s="1"/>
  <c r="AA7" i="5"/>
  <c r="AA49" i="5" s="1"/>
  <c r="G7" i="5"/>
  <c r="J7" i="5"/>
  <c r="J49" i="5" s="1"/>
  <c r="W7" i="5"/>
  <c r="W49" i="5" s="1"/>
  <c r="N7" i="5"/>
  <c r="N49" i="5" s="1"/>
  <c r="P7" i="5"/>
  <c r="P49" i="5" s="1"/>
  <c r="K7" i="5"/>
  <c r="K49" i="5" s="1"/>
  <c r="T7" i="5"/>
  <c r="T49" i="5" s="1"/>
  <c r="Y7" i="5"/>
  <c r="Y49" i="5" s="1"/>
  <c r="O7" i="5"/>
  <c r="O49" i="5" s="1"/>
  <c r="U7" i="5"/>
  <c r="U49" i="5" s="1"/>
  <c r="T25" i="5"/>
  <c r="T61" i="5" s="1"/>
  <c r="Y25" i="5"/>
  <c r="I25" i="5"/>
  <c r="Z25" i="5"/>
  <c r="V25" i="5"/>
  <c r="R25" i="5"/>
  <c r="R61" i="5" s="1"/>
  <c r="M25" i="5"/>
  <c r="P25" i="5"/>
  <c r="P61" i="5" s="1"/>
  <c r="AB25" i="5"/>
  <c r="AB61" i="5" s="1"/>
  <c r="N25" i="5"/>
  <c r="N61" i="5" s="1"/>
  <c r="E25" i="5"/>
  <c r="AA25" i="5"/>
  <c r="G25" i="5"/>
  <c r="S25" i="5"/>
  <c r="S61" i="5" s="1"/>
  <c r="X25" i="5"/>
  <c r="O25" i="5"/>
  <c r="O61" i="5" s="1"/>
  <c r="U25" i="5"/>
  <c r="U61" i="5" s="1"/>
  <c r="F25" i="5"/>
  <c r="F26" i="5" s="1"/>
  <c r="L25" i="5"/>
  <c r="Q25" i="5"/>
  <c r="K25" i="5"/>
  <c r="W25" i="5"/>
  <c r="W61" i="5" s="1"/>
  <c r="H25" i="5"/>
  <c r="H26" i="5" s="1"/>
  <c r="J25" i="5"/>
  <c r="T14" i="5"/>
  <c r="R14" i="5"/>
  <c r="U14" i="5"/>
  <c r="D14" i="5"/>
  <c r="AB26" i="5"/>
  <c r="D26" i="5"/>
  <c r="AB31" i="5"/>
  <c r="AB65" i="5" s="1"/>
  <c r="X31" i="5"/>
  <c r="X65" i="5" s="1"/>
  <c r="M31" i="5"/>
  <c r="V31" i="5"/>
  <c r="V65" i="5" s="1"/>
  <c r="L31" i="5"/>
  <c r="L65" i="5" s="1"/>
  <c r="R31" i="5"/>
  <c r="R65" i="5" s="1"/>
  <c r="H31" i="5"/>
  <c r="H32" i="5" s="1"/>
  <c r="Q31" i="5"/>
  <c r="Q65" i="5" s="1"/>
  <c r="F31" i="5"/>
  <c r="S31" i="5"/>
  <c r="I31" i="5"/>
  <c r="I65" i="5" s="1"/>
  <c r="AA31" i="5"/>
  <c r="AA65" i="5" s="1"/>
  <c r="G31" i="5"/>
  <c r="G32" i="5" s="1"/>
  <c r="U31" i="5"/>
  <c r="W31" i="5"/>
  <c r="W65" i="5" s="1"/>
  <c r="N31" i="5"/>
  <c r="N65" i="5" s="1"/>
  <c r="E31" i="5"/>
  <c r="Z31" i="5"/>
  <c r="Z65" i="5" s="1"/>
  <c r="O31" i="5"/>
  <c r="J31" i="5"/>
  <c r="J65" i="5" s="1"/>
  <c r="K31" i="5"/>
  <c r="K65" i="5" s="1"/>
  <c r="P31" i="5"/>
  <c r="T31" i="5"/>
  <c r="Y31" i="5"/>
  <c r="Y65" i="5" s="1"/>
  <c r="H22" i="5"/>
  <c r="H23" i="5" s="1"/>
  <c r="X22" i="5"/>
  <c r="X59" i="5" s="1"/>
  <c r="S22" i="5"/>
  <c r="S59" i="5" s="1"/>
  <c r="M22" i="5"/>
  <c r="M59" i="5" s="1"/>
  <c r="V22" i="5"/>
  <c r="F22" i="5"/>
  <c r="F23" i="5" s="1"/>
  <c r="T22" i="5"/>
  <c r="T59" i="5" s="1"/>
  <c r="U22" i="5"/>
  <c r="W22" i="5"/>
  <c r="R22" i="5"/>
  <c r="Y22" i="5"/>
  <c r="Y59" i="5" s="1"/>
  <c r="AA22" i="5"/>
  <c r="AA59" i="5" s="1"/>
  <c r="L22" i="5"/>
  <c r="N22" i="5"/>
  <c r="I22" i="5"/>
  <c r="I23" i="5" s="1"/>
  <c r="E22" i="5"/>
  <c r="Q22" i="5"/>
  <c r="Z22" i="5"/>
  <c r="Z59" i="5" s="1"/>
  <c r="P22" i="5"/>
  <c r="J22" i="5"/>
  <c r="AB22" i="5"/>
  <c r="O22" i="5"/>
  <c r="O59" i="5" s="1"/>
  <c r="K22" i="5"/>
  <c r="K59" i="5" s="1"/>
  <c r="G22" i="5"/>
  <c r="E32" i="5"/>
  <c r="S10" i="5"/>
  <c r="Y10" i="5"/>
  <c r="X10" i="5"/>
  <c r="X52" i="5" s="1"/>
  <c r="O10" i="5"/>
  <c r="O11" i="5" s="1"/>
  <c r="V10" i="5"/>
  <c r="F10" i="5"/>
  <c r="U10" i="5"/>
  <c r="W10" i="5"/>
  <c r="W52" i="5" s="1"/>
  <c r="M10" i="5"/>
  <c r="T10" i="5"/>
  <c r="T52" i="5" s="1"/>
  <c r="Z10" i="5"/>
  <c r="Z52" i="5" s="1"/>
  <c r="K10" i="5"/>
  <c r="Q10" i="5"/>
  <c r="Q11" i="5" s="1"/>
  <c r="R10" i="5"/>
  <c r="R52" i="5" s="1"/>
  <c r="P10" i="5"/>
  <c r="AB10" i="5"/>
  <c r="AB11" i="5" s="1"/>
  <c r="E10" i="5"/>
  <c r="E11" i="5" s="1"/>
  <c r="N10" i="5"/>
  <c r="N52" i="5" s="1"/>
  <c r="AA10" i="5"/>
  <c r="AA11" i="5" s="1"/>
  <c r="G10" i="5"/>
  <c r="G11" i="5" s="1"/>
  <c r="H10" i="5"/>
  <c r="H11" i="5" s="1"/>
  <c r="I10" i="5"/>
  <c r="J10" i="5"/>
  <c r="J11" i="5" s="1"/>
  <c r="L10" i="5"/>
  <c r="L52" i="5" s="1"/>
  <c r="D17" i="5"/>
  <c r="H15" i="5"/>
  <c r="V15" i="5"/>
  <c r="V57" i="5" s="1"/>
  <c r="R15" i="5"/>
  <c r="R57" i="5" s="1"/>
  <c r="AB15" i="5"/>
  <c r="Q15" i="5"/>
  <c r="Q57" i="5" s="1"/>
  <c r="F15" i="5"/>
  <c r="X15" i="5"/>
  <c r="X57" i="5" s="1"/>
  <c r="M15" i="5"/>
  <c r="M57" i="5" s="1"/>
  <c r="L15" i="5"/>
  <c r="L57" i="5" s="1"/>
  <c r="W15" i="5"/>
  <c r="W57" i="5" s="1"/>
  <c r="G15" i="5"/>
  <c r="Y15" i="5"/>
  <c r="P15" i="5"/>
  <c r="P57" i="5" s="1"/>
  <c r="S15" i="5"/>
  <c r="S57" i="5" s="1"/>
  <c r="N15" i="5"/>
  <c r="N57" i="5" s="1"/>
  <c r="Z15" i="5"/>
  <c r="O15" i="5"/>
  <c r="O57" i="5" s="1"/>
  <c r="T15" i="5"/>
  <c r="T57" i="5" s="1"/>
  <c r="E15" i="5"/>
  <c r="K15" i="5"/>
  <c r="K57" i="5" s="1"/>
  <c r="J15" i="5"/>
  <c r="J57" i="5" s="1"/>
  <c r="I15" i="5"/>
  <c r="U15" i="5"/>
  <c r="U57" i="5" s="1"/>
  <c r="AA15" i="5"/>
  <c r="AA57" i="5" s="1"/>
  <c r="Q14" i="5"/>
  <c r="F14" i="5"/>
  <c r="Y28" i="5"/>
  <c r="Z28" i="5"/>
  <c r="E28" i="5"/>
  <c r="E29" i="5" s="1"/>
  <c r="O28" i="5"/>
  <c r="O63" i="5" s="1"/>
  <c r="Q28" i="5"/>
  <c r="G28" i="5"/>
  <c r="G29" i="5" s="1"/>
  <c r="I28" i="5"/>
  <c r="AA28" i="5"/>
  <c r="S28" i="5"/>
  <c r="L28" i="5"/>
  <c r="F28" i="5"/>
  <c r="F29" i="5" s="1"/>
  <c r="M28" i="5"/>
  <c r="P28" i="5"/>
  <c r="P63" i="5" s="1"/>
  <c r="U28" i="5"/>
  <c r="N28" i="5"/>
  <c r="J28" i="5"/>
  <c r="J63" i="5" s="1"/>
  <c r="K28" i="5"/>
  <c r="K63" i="5" s="1"/>
  <c r="R28" i="5"/>
  <c r="H28" i="5"/>
  <c r="H29" i="5" s="1"/>
  <c r="V28" i="5"/>
  <c r="W28" i="5"/>
  <c r="W63" i="5" s="1"/>
  <c r="T28" i="5"/>
  <c r="T63" i="5" s="1"/>
  <c r="AB28" i="5"/>
  <c r="X28" i="5"/>
  <c r="G26" i="5"/>
  <c r="I11" i="5"/>
  <c r="R11" i="5"/>
  <c r="N11" i="5"/>
  <c r="P11" i="5"/>
  <c r="D11" i="5"/>
  <c r="M19" i="5"/>
  <c r="M20" i="5" s="1"/>
  <c r="L19" i="5"/>
  <c r="L20" i="5" s="1"/>
  <c r="V19" i="5"/>
  <c r="V20" i="5" s="1"/>
  <c r="R19" i="5"/>
  <c r="H19" i="5"/>
  <c r="AB19" i="5"/>
  <c r="Q19" i="5"/>
  <c r="Q20" i="5" s="1"/>
  <c r="F19" i="5"/>
  <c r="X19" i="5"/>
  <c r="X20" i="5" s="1"/>
  <c r="S19" i="5"/>
  <c r="S20" i="5" s="1"/>
  <c r="I19" i="5"/>
  <c r="I20" i="5" s="1"/>
  <c r="E19" i="5"/>
  <c r="E20" i="5" s="1"/>
  <c r="Z19" i="5"/>
  <c r="O19" i="5"/>
  <c r="T19" i="5"/>
  <c r="T20" i="5" s="1"/>
  <c r="K19" i="5"/>
  <c r="K20" i="5" s="1"/>
  <c r="Y19" i="5"/>
  <c r="J19" i="5"/>
  <c r="N19" i="5"/>
  <c r="N20" i="5" s="1"/>
  <c r="AA19" i="5"/>
  <c r="P19" i="5"/>
  <c r="P20" i="5" s="1"/>
  <c r="W19" i="5"/>
  <c r="U19" i="5"/>
  <c r="U20" i="5" s="1"/>
  <c r="G19" i="5"/>
  <c r="J23" i="5"/>
  <c r="AA23" i="5"/>
  <c r="Z32" i="5"/>
  <c r="J32" i="5"/>
  <c r="F32" i="5"/>
  <c r="D32" i="5"/>
  <c r="Y20" i="5"/>
  <c r="G20" i="5"/>
  <c r="F20" i="5"/>
  <c r="O20" i="5"/>
  <c r="H20" i="5"/>
  <c r="K29" i="5"/>
  <c r="J14" i="5"/>
  <c r="N14" i="5"/>
  <c r="E14" i="5"/>
  <c r="M14" i="5"/>
  <c r="AB16" i="5"/>
  <c r="S16" i="5"/>
  <c r="W16" i="5"/>
  <c r="N16" i="5"/>
  <c r="I16" i="5"/>
  <c r="Y16" i="5"/>
  <c r="J16" i="5"/>
  <c r="K16" i="5"/>
  <c r="M16" i="5"/>
  <c r="U16" i="5"/>
  <c r="Q16" i="5"/>
  <c r="Q17" i="5" s="1"/>
  <c r="G16" i="5"/>
  <c r="T16" i="5"/>
  <c r="Z16" i="5"/>
  <c r="V16" i="5"/>
  <c r="R16" i="5"/>
  <c r="R17" i="5" s="1"/>
  <c r="H16" i="5"/>
  <c r="H17" i="5" s="1"/>
  <c r="X16" i="5"/>
  <c r="X17" i="5" s="1"/>
  <c r="E16" i="5"/>
  <c r="AA16" i="5"/>
  <c r="L16" i="5"/>
  <c r="L17" i="5" s="1"/>
  <c r="F16" i="5"/>
  <c r="P16" i="5"/>
  <c r="O16" i="5"/>
  <c r="I26" i="5"/>
  <c r="E26" i="5"/>
  <c r="P26" i="5"/>
  <c r="O26" i="5"/>
  <c r="W11" i="5"/>
  <c r="F11" i="5"/>
  <c r="L11" i="5"/>
  <c r="D8" i="5"/>
  <c r="H6" i="5"/>
  <c r="H8" i="5" s="1"/>
  <c r="X6" i="5"/>
  <c r="X48" i="5" s="1"/>
  <c r="S6" i="5"/>
  <c r="S48" i="5" s="1"/>
  <c r="M6" i="5"/>
  <c r="M48" i="5" s="1"/>
  <c r="N6" i="5"/>
  <c r="N48" i="5" s="1"/>
  <c r="O6" i="5"/>
  <c r="U6" i="5"/>
  <c r="U48" i="5" s="1"/>
  <c r="L6" i="5"/>
  <c r="L48" i="5" s="1"/>
  <c r="Z6" i="5"/>
  <c r="Z48" i="5" s="1"/>
  <c r="F6" i="5"/>
  <c r="E6" i="5"/>
  <c r="E8" i="5" s="1"/>
  <c r="G6" i="5"/>
  <c r="V6" i="5"/>
  <c r="V48" i="5" s="1"/>
  <c r="I6" i="5"/>
  <c r="K6" i="5"/>
  <c r="Q6" i="5"/>
  <c r="Y6" i="5"/>
  <c r="R6" i="5"/>
  <c r="R48" i="5" s="1"/>
  <c r="P6" i="5"/>
  <c r="W6" i="5"/>
  <c r="J6" i="5"/>
  <c r="AA6" i="5"/>
  <c r="AB6" i="5"/>
  <c r="T6" i="5"/>
  <c r="T48" i="5" s="1"/>
  <c r="E23" i="5"/>
  <c r="G23" i="5"/>
  <c r="D23" i="5"/>
  <c r="Q32" i="5"/>
  <c r="AA32" i="5"/>
  <c r="X32" i="5"/>
  <c r="V32" i="5"/>
  <c r="W20" i="5"/>
  <c r="J20" i="5"/>
  <c r="AA20" i="5"/>
  <c r="AB20" i="5"/>
  <c r="Z20" i="5"/>
  <c r="R20" i="5"/>
  <c r="D20" i="5"/>
  <c r="N3" i="1"/>
  <c r="N4" i="1"/>
  <c r="N5" i="1"/>
  <c r="N7" i="1"/>
  <c r="N8" i="1"/>
  <c r="G107" i="3" s="1"/>
  <c r="N9" i="1"/>
  <c r="G106" i="3" s="1"/>
  <c r="N10" i="1"/>
  <c r="H107" i="3" s="1"/>
  <c r="N11" i="1"/>
  <c r="H106" i="3" s="1"/>
  <c r="N12" i="1"/>
  <c r="I107" i="3" s="1"/>
  <c r="N13" i="1"/>
  <c r="J106" i="3" s="1"/>
  <c r="N14" i="1"/>
  <c r="N15" i="1"/>
  <c r="N16" i="1"/>
  <c r="N17" i="1"/>
  <c r="N18" i="1"/>
  <c r="N19" i="1"/>
  <c r="N20" i="1"/>
  <c r="N21" i="1"/>
  <c r="N22" i="1"/>
  <c r="L106" i="3" s="1"/>
  <c r="N23" i="1"/>
  <c r="L107" i="3" s="1"/>
  <c r="N24" i="1"/>
  <c r="N25" i="1"/>
  <c r="N26" i="1"/>
  <c r="G109" i="3" s="1"/>
  <c r="N27" i="1"/>
  <c r="H108" i="3" s="1"/>
  <c r="N28" i="1"/>
  <c r="I108" i="3" s="1"/>
  <c r="N29" i="1"/>
  <c r="J109" i="3" s="1"/>
  <c r="N30" i="1"/>
  <c r="L108" i="3" s="1"/>
  <c r="N31" i="1"/>
  <c r="N32" i="1"/>
  <c r="N33" i="1"/>
  <c r="F111" i="3" s="1"/>
  <c r="N34" i="1"/>
  <c r="F110" i="3" s="1"/>
  <c r="N35" i="1"/>
  <c r="G111" i="3" s="1"/>
  <c r="N36" i="1"/>
  <c r="H111" i="3" s="1"/>
  <c r="N37" i="1"/>
  <c r="H110" i="3" s="1"/>
  <c r="N38" i="1"/>
  <c r="I111" i="3" s="1"/>
  <c r="N39" i="1"/>
  <c r="J110" i="3" s="1"/>
  <c r="N40" i="1"/>
  <c r="K111" i="3" s="1"/>
  <c r="N41" i="1"/>
  <c r="K110" i="3" s="1"/>
  <c r="N42" i="1"/>
  <c r="L110" i="3" s="1"/>
  <c r="N43" i="1"/>
  <c r="N44" i="1"/>
  <c r="N45" i="1"/>
  <c r="N46" i="1"/>
  <c r="N47" i="1"/>
  <c r="N48" i="1"/>
  <c r="F114" i="3" s="1"/>
  <c r="N49" i="1"/>
  <c r="N50" i="1"/>
  <c r="N51" i="1"/>
  <c r="G114" i="3" s="1"/>
  <c r="N52" i="1"/>
  <c r="G115" i="3" s="1"/>
  <c r="N53" i="1"/>
  <c r="H114" i="3" s="1"/>
  <c r="N54" i="1"/>
  <c r="H115" i="3" s="1"/>
  <c r="N55" i="1"/>
  <c r="I114" i="3" s="1"/>
  <c r="N56" i="1"/>
  <c r="I115" i="3" s="1"/>
  <c r="N57" i="1"/>
  <c r="N58" i="1"/>
  <c r="N59" i="1"/>
  <c r="J115" i="3" s="1"/>
  <c r="N60" i="1"/>
  <c r="K114" i="3" s="1"/>
  <c r="N61" i="1"/>
  <c r="K115" i="3" s="1"/>
  <c r="N62" i="1"/>
  <c r="L114" i="3" s="1"/>
  <c r="N63" i="1"/>
  <c r="L115" i="3" s="1"/>
  <c r="N64" i="1"/>
  <c r="N65" i="1"/>
  <c r="N66" i="1"/>
  <c r="N67" i="1"/>
  <c r="F116" i="3" s="1"/>
  <c r="N68" i="1"/>
  <c r="F117" i="3" s="1"/>
  <c r="N69" i="1"/>
  <c r="G117" i="3" s="1"/>
  <c r="N70" i="1"/>
  <c r="H116" i="3" s="1"/>
  <c r="N71" i="1"/>
  <c r="H117" i="3" s="1"/>
  <c r="N72" i="1"/>
  <c r="I116" i="3" s="1"/>
  <c r="N73" i="1"/>
  <c r="J116" i="3" s="1"/>
  <c r="N74" i="1"/>
  <c r="K117" i="3" s="1"/>
  <c r="N75" i="1"/>
  <c r="K116" i="3" s="1"/>
  <c r="N76" i="1"/>
  <c r="L116" i="3" s="1"/>
  <c r="N77" i="1"/>
  <c r="L117" i="3" s="1"/>
  <c r="N78" i="1"/>
  <c r="N79" i="1"/>
  <c r="N80" i="1"/>
  <c r="N81" i="1"/>
  <c r="N82" i="1"/>
  <c r="F118" i="3" s="1"/>
  <c r="N83" i="1"/>
  <c r="F119" i="3" s="1"/>
  <c r="N84" i="1"/>
  <c r="N85" i="1"/>
  <c r="N86" i="1"/>
  <c r="G119" i="3" s="1"/>
  <c r="N87" i="1"/>
  <c r="N88" i="1"/>
  <c r="H119" i="3" s="1"/>
  <c r="N89" i="1"/>
  <c r="H118" i="3" s="1"/>
  <c r="N90" i="1"/>
  <c r="I119" i="3" s="1"/>
  <c r="N91" i="1"/>
  <c r="I118" i="3" s="1"/>
  <c r="N92" i="1"/>
  <c r="N93" i="1"/>
  <c r="J119" i="3" s="1"/>
  <c r="N94" i="1"/>
  <c r="N95" i="1"/>
  <c r="K118" i="3" s="1"/>
  <c r="N96" i="1"/>
  <c r="N97" i="1"/>
  <c r="N98" i="1"/>
  <c r="N99" i="1"/>
  <c r="L118" i="3" s="1"/>
  <c r="N100" i="1"/>
  <c r="L119" i="3" s="1"/>
  <c r="N101" i="1"/>
  <c r="N102" i="1"/>
  <c r="N103" i="1"/>
  <c r="N104" i="1"/>
  <c r="N105" i="1"/>
  <c r="N106" i="1"/>
  <c r="N107" i="1"/>
  <c r="F121" i="3" s="1"/>
  <c r="N108" i="1"/>
  <c r="N109" i="1"/>
  <c r="N110" i="1"/>
  <c r="N111" i="1"/>
  <c r="N112" i="1"/>
  <c r="G120" i="3" s="1"/>
  <c r="N113" i="1"/>
  <c r="N114" i="1"/>
  <c r="H120" i="3" s="1"/>
  <c r="N115" i="1"/>
  <c r="H121" i="3" s="1"/>
  <c r="N116" i="1"/>
  <c r="N117" i="1"/>
  <c r="I121" i="3" s="1"/>
  <c r="N118" i="1"/>
  <c r="N119" i="1"/>
  <c r="N120" i="1"/>
  <c r="N121" i="1"/>
  <c r="J120" i="3" s="1"/>
  <c r="N122" i="1"/>
  <c r="N123" i="1"/>
  <c r="K121" i="3" s="1"/>
  <c r="N124" i="1"/>
  <c r="N125" i="1"/>
  <c r="N126" i="1"/>
  <c r="N127" i="1"/>
  <c r="L121" i="3" s="1"/>
  <c r="N128" i="1"/>
  <c r="N129" i="1"/>
  <c r="N130" i="1"/>
  <c r="N131" i="1"/>
  <c r="N132" i="1"/>
  <c r="N133" i="1"/>
  <c r="N134" i="1"/>
  <c r="F123" i="3" s="1"/>
  <c r="N135" i="1"/>
  <c r="F122" i="3" s="1"/>
  <c r="N136" i="1"/>
  <c r="N137" i="1"/>
  <c r="N138" i="1"/>
  <c r="G122" i="3" s="1"/>
  <c r="N139" i="1"/>
  <c r="G123" i="3" s="1"/>
  <c r="N140" i="1"/>
  <c r="H123" i="3" s="1"/>
  <c r="N141" i="1"/>
  <c r="N142" i="1"/>
  <c r="I122" i="3" s="1"/>
  <c r="N143" i="1"/>
  <c r="N144" i="1"/>
  <c r="N145" i="1"/>
  <c r="J123" i="3" s="1"/>
  <c r="N146" i="1"/>
  <c r="N147" i="1"/>
  <c r="K123" i="3" s="1"/>
  <c r="N148" i="1"/>
  <c r="K122" i="3" s="1"/>
  <c r="N149" i="1"/>
  <c r="N150" i="1"/>
  <c r="N151" i="1"/>
  <c r="N152" i="1"/>
  <c r="L122" i="3" s="1"/>
  <c r="N2" i="1"/>
  <c r="I32" i="5" l="1"/>
  <c r="J29" i="5"/>
  <c r="L32" i="5"/>
  <c r="X11" i="5"/>
  <c r="W32" i="5"/>
  <c r="Y32" i="5"/>
  <c r="O23" i="5"/>
  <c r="P29" i="5"/>
  <c r="Z23" i="5"/>
  <c r="O29" i="5"/>
  <c r="AB23" i="5"/>
  <c r="X23" i="5"/>
  <c r="T23" i="5"/>
  <c r="W8" i="5"/>
  <c r="W48" i="5"/>
  <c r="Q8" i="5"/>
  <c r="Q48" i="5"/>
  <c r="T29" i="5"/>
  <c r="Y23" i="5"/>
  <c r="X29" i="5"/>
  <c r="X63" i="5"/>
  <c r="V29" i="5"/>
  <c r="V63" i="5"/>
  <c r="M29" i="5"/>
  <c r="M63" i="5"/>
  <c r="AA29" i="5"/>
  <c r="AA63" i="5"/>
  <c r="W29" i="5"/>
  <c r="K11" i="5"/>
  <c r="K52" i="5"/>
  <c r="U23" i="5"/>
  <c r="U59" i="5"/>
  <c r="T32" i="5"/>
  <c r="T65" i="5"/>
  <c r="O32" i="5"/>
  <c r="O65" i="5"/>
  <c r="M32" i="5"/>
  <c r="M65" i="5"/>
  <c r="R26" i="5"/>
  <c r="L26" i="5"/>
  <c r="L61" i="5"/>
  <c r="X26" i="5"/>
  <c r="X61" i="5"/>
  <c r="M26" i="5"/>
  <c r="M61" i="5"/>
  <c r="M23" i="5"/>
  <c r="P8" i="5"/>
  <c r="P48" i="5"/>
  <c r="K8" i="5"/>
  <c r="K48" i="5"/>
  <c r="AB29" i="5"/>
  <c r="AB63" i="5"/>
  <c r="I29" i="5"/>
  <c r="I63" i="5"/>
  <c r="U11" i="5"/>
  <c r="U52" i="5"/>
  <c r="P23" i="5"/>
  <c r="P59" i="5"/>
  <c r="AB32" i="5"/>
  <c r="AA8" i="5"/>
  <c r="AA48" i="5"/>
  <c r="I8" i="5"/>
  <c r="O8" i="5"/>
  <c r="O48" i="5"/>
  <c r="V17" i="5"/>
  <c r="R32" i="5"/>
  <c r="W26" i="5"/>
  <c r="R29" i="5"/>
  <c r="R63" i="5"/>
  <c r="U29" i="5"/>
  <c r="U63" i="5"/>
  <c r="L29" i="5"/>
  <c r="L63" i="5"/>
  <c r="Z29" i="5"/>
  <c r="Z63" i="5"/>
  <c r="Y11" i="5"/>
  <c r="Y52" i="5"/>
  <c r="N32" i="5"/>
  <c r="N23" i="5"/>
  <c r="N59" i="5"/>
  <c r="R23" i="5"/>
  <c r="R59" i="5"/>
  <c r="N26" i="5"/>
  <c r="K26" i="5"/>
  <c r="K61" i="5"/>
  <c r="V26" i="5"/>
  <c r="V61" i="5"/>
  <c r="Z11" i="5"/>
  <c r="AB8" i="5"/>
  <c r="AB48" i="5"/>
  <c r="N29" i="5"/>
  <c r="N63" i="5"/>
  <c r="P32" i="5"/>
  <c r="P65" i="5"/>
  <c r="U32" i="5"/>
  <c r="U65" i="5"/>
  <c r="S32" i="5"/>
  <c r="S65" i="5"/>
  <c r="Y26" i="5"/>
  <c r="Y61" i="5"/>
  <c r="K23" i="5"/>
  <c r="S23" i="5"/>
  <c r="J8" i="5"/>
  <c r="J48" i="5"/>
  <c r="Y8" i="5"/>
  <c r="Y48" i="5"/>
  <c r="F17" i="5"/>
  <c r="S26" i="5"/>
  <c r="S29" i="5"/>
  <c r="S63" i="5"/>
  <c r="Q29" i="5"/>
  <c r="Q63" i="5"/>
  <c r="Y29" i="5"/>
  <c r="Y63" i="5"/>
  <c r="Z17" i="5"/>
  <c r="Z57" i="5"/>
  <c r="Y17" i="5"/>
  <c r="Y57" i="5"/>
  <c r="AB17" i="5"/>
  <c r="AB57" i="5"/>
  <c r="M11" i="5"/>
  <c r="M52" i="5"/>
  <c r="V11" i="5"/>
  <c r="V52" i="5"/>
  <c r="S11" i="5"/>
  <c r="S52" i="5"/>
  <c r="Q23" i="5"/>
  <c r="Q59" i="5"/>
  <c r="L23" i="5"/>
  <c r="L59" i="5"/>
  <c r="W23" i="5"/>
  <c r="W59" i="5"/>
  <c r="V23" i="5"/>
  <c r="V59" i="5"/>
  <c r="T11" i="5"/>
  <c r="T26" i="5"/>
  <c r="J26" i="5"/>
  <c r="J61" i="5"/>
  <c r="Q26" i="5"/>
  <c r="Q61" i="5"/>
  <c r="AA26" i="5"/>
  <c r="AA61" i="5"/>
  <c r="Z26" i="5"/>
  <c r="Z61" i="5"/>
  <c r="K32" i="5"/>
  <c r="U26" i="5"/>
  <c r="T8" i="5"/>
  <c r="T50" i="5" s="1"/>
  <c r="G8" i="5"/>
  <c r="L8" i="5"/>
  <c r="M8" i="5"/>
  <c r="U17" i="5"/>
  <c r="E17" i="5"/>
  <c r="N17" i="5"/>
  <c r="G17" i="5"/>
  <c r="S8" i="5"/>
  <c r="K107" i="3"/>
  <c r="U8" i="5"/>
  <c r="U50" i="5" s="1"/>
  <c r="I17" i="5"/>
  <c r="T17" i="5"/>
  <c r="S17" i="5"/>
  <c r="W17" i="5"/>
  <c r="R8" i="5"/>
  <c r="F8" i="5"/>
  <c r="X8" i="5"/>
  <c r="M17" i="5"/>
  <c r="J17" i="5"/>
  <c r="O17" i="5"/>
  <c r="P17" i="5"/>
  <c r="V8" i="5"/>
  <c r="V50" i="5" s="1"/>
  <c r="Z8" i="5"/>
  <c r="N8" i="5"/>
  <c r="AA17" i="5"/>
  <c r="K17" i="5"/>
  <c r="D120" i="3"/>
  <c r="E120" i="3"/>
  <c r="E118" i="3"/>
  <c r="D118" i="3"/>
  <c r="D115" i="3"/>
  <c r="E115" i="3"/>
  <c r="J107" i="3"/>
  <c r="F106" i="3"/>
  <c r="D119" i="3"/>
  <c r="E119" i="3"/>
  <c r="E110" i="3"/>
  <c r="D110" i="3"/>
  <c r="D106" i="3"/>
  <c r="E106" i="3"/>
  <c r="I123" i="3"/>
  <c r="E122" i="3"/>
  <c r="D122" i="3"/>
  <c r="G121" i="3"/>
  <c r="G118" i="3"/>
  <c r="D117" i="3"/>
  <c r="E117" i="3"/>
  <c r="J114" i="3"/>
  <c r="F115" i="3"/>
  <c r="E114" i="3"/>
  <c r="D114" i="3"/>
  <c r="D109" i="3"/>
  <c r="E109" i="3"/>
  <c r="K106" i="3"/>
  <c r="D112" i="3"/>
  <c r="L112" i="3"/>
  <c r="L123" i="3"/>
  <c r="D123" i="3"/>
  <c r="E123" i="3"/>
  <c r="J122" i="3"/>
  <c r="K120" i="3"/>
  <c r="J121" i="3"/>
  <c r="I120" i="3"/>
  <c r="F120" i="3"/>
  <c r="D121" i="3"/>
  <c r="E121" i="3"/>
  <c r="K119" i="3"/>
  <c r="J118" i="3"/>
  <c r="D116" i="3"/>
  <c r="E116" i="3"/>
  <c r="L113" i="3"/>
  <c r="D113" i="3"/>
  <c r="D111" i="3"/>
  <c r="E111" i="3"/>
  <c r="D108" i="3"/>
  <c r="E108" i="3"/>
  <c r="D107" i="3"/>
  <c r="E107" i="3"/>
  <c r="E80" i="3" l="1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E79" i="3"/>
  <c r="E73" i="3"/>
  <c r="F73" i="3"/>
  <c r="G73" i="3"/>
  <c r="H73" i="3"/>
  <c r="I73" i="3"/>
  <c r="J73" i="3"/>
  <c r="K73" i="3"/>
  <c r="L73" i="3"/>
  <c r="F72" i="3"/>
  <c r="G72" i="3"/>
  <c r="H72" i="3"/>
  <c r="I72" i="3"/>
  <c r="J72" i="3"/>
  <c r="K72" i="3"/>
  <c r="L72" i="3"/>
  <c r="E72" i="3"/>
  <c r="B39" i="3"/>
  <c r="C39" i="3"/>
  <c r="B41" i="3"/>
  <c r="C41" i="3"/>
  <c r="B42" i="3"/>
  <c r="C42" i="3"/>
  <c r="B44" i="3"/>
  <c r="C44" i="3"/>
  <c r="B45" i="3"/>
  <c r="C45" i="3"/>
  <c r="B47" i="3"/>
  <c r="C47" i="3"/>
  <c r="B48" i="3"/>
  <c r="C48" i="3"/>
  <c r="B50" i="3"/>
  <c r="C50" i="3"/>
  <c r="B51" i="3"/>
  <c r="C51" i="3"/>
  <c r="B53" i="3"/>
  <c r="C53" i="3"/>
  <c r="B54" i="3"/>
  <c r="C54" i="3"/>
  <c r="B56" i="3"/>
  <c r="C56" i="3"/>
  <c r="B57" i="3"/>
  <c r="C57" i="3"/>
  <c r="B59" i="3"/>
  <c r="C59" i="3"/>
  <c r="B60" i="3"/>
  <c r="C60" i="3"/>
  <c r="B62" i="3"/>
  <c r="C62" i="3"/>
  <c r="B63" i="3"/>
  <c r="C63" i="3"/>
  <c r="B65" i="3"/>
  <c r="C38" i="3"/>
  <c r="B38" i="3"/>
  <c r="D8" i="3"/>
  <c r="D38" i="5" l="1"/>
  <c r="X38" i="5" s="1"/>
  <c r="I38" i="5"/>
  <c r="U38" i="5"/>
  <c r="AA38" i="5"/>
  <c r="N38" i="5"/>
  <c r="O38" i="5"/>
  <c r="S38" i="5"/>
  <c r="V38" i="5"/>
  <c r="K38" i="5"/>
  <c r="G38" i="5"/>
  <c r="Q38" i="5"/>
  <c r="F38" i="5"/>
  <c r="AB38" i="5"/>
  <c r="Z38" i="5"/>
  <c r="T38" i="5"/>
  <c r="Y38" i="5"/>
  <c r="D39" i="5"/>
  <c r="H62" i="3"/>
  <c r="L62" i="3"/>
  <c r="P62" i="3"/>
  <c r="T62" i="3"/>
  <c r="X62" i="3"/>
  <c r="AB62" i="3"/>
  <c r="AF62" i="3"/>
  <c r="AJ62" i="3"/>
  <c r="G62" i="3"/>
  <c r="M62" i="3"/>
  <c r="R62" i="3"/>
  <c r="W62" i="3"/>
  <c r="AC62" i="3"/>
  <c r="AH62" i="3"/>
  <c r="I62" i="3"/>
  <c r="N62" i="3"/>
  <c r="S62" i="3"/>
  <c r="Y62" i="3"/>
  <c r="AD62" i="3"/>
  <c r="AI62" i="3"/>
  <c r="J62" i="3"/>
  <c r="O62" i="3"/>
  <c r="U62" i="3"/>
  <c r="Z62" i="3"/>
  <c r="AE62" i="3"/>
  <c r="E62" i="3"/>
  <c r="F62" i="3"/>
  <c r="K62" i="3"/>
  <c r="Q62" i="3"/>
  <c r="V62" i="3"/>
  <c r="AA62" i="3"/>
  <c r="AG62" i="3"/>
  <c r="G59" i="3"/>
  <c r="K59" i="3"/>
  <c r="O59" i="3"/>
  <c r="S59" i="3"/>
  <c r="W59" i="3"/>
  <c r="AA59" i="3"/>
  <c r="AE59" i="3"/>
  <c r="AI59" i="3"/>
  <c r="F59" i="3"/>
  <c r="L59" i="3"/>
  <c r="Q59" i="3"/>
  <c r="V59" i="3"/>
  <c r="AB59" i="3"/>
  <c r="AG59" i="3"/>
  <c r="H59" i="3"/>
  <c r="M59" i="3"/>
  <c r="R59" i="3"/>
  <c r="X59" i="3"/>
  <c r="AC59" i="3"/>
  <c r="AH59" i="3"/>
  <c r="I59" i="3"/>
  <c r="N59" i="3"/>
  <c r="T59" i="3"/>
  <c r="Y59" i="3"/>
  <c r="AD59" i="3"/>
  <c r="AJ59" i="3"/>
  <c r="J59" i="3"/>
  <c r="P59" i="3"/>
  <c r="U59" i="3"/>
  <c r="Z59" i="3"/>
  <c r="AF59" i="3"/>
  <c r="E59" i="3"/>
  <c r="F56" i="3"/>
  <c r="J56" i="3"/>
  <c r="N56" i="3"/>
  <c r="R56" i="3"/>
  <c r="V56" i="3"/>
  <c r="Z56" i="3"/>
  <c r="AD56" i="3"/>
  <c r="AH56" i="3"/>
  <c r="K56" i="3"/>
  <c r="P56" i="3"/>
  <c r="U56" i="3"/>
  <c r="AA56" i="3"/>
  <c r="AF56" i="3"/>
  <c r="E56" i="3"/>
  <c r="G56" i="3"/>
  <c r="L56" i="3"/>
  <c r="Q56" i="3"/>
  <c r="W56" i="3"/>
  <c r="AB56" i="3"/>
  <c r="AG56" i="3"/>
  <c r="H56" i="3"/>
  <c r="M56" i="3"/>
  <c r="S56" i="3"/>
  <c r="X56" i="3"/>
  <c r="AC56" i="3"/>
  <c r="AI56" i="3"/>
  <c r="I56" i="3"/>
  <c r="O56" i="3"/>
  <c r="T56" i="3"/>
  <c r="Y56" i="3"/>
  <c r="AE56" i="3"/>
  <c r="AJ56" i="3"/>
  <c r="F53" i="3"/>
  <c r="J53" i="3"/>
  <c r="N53" i="3"/>
  <c r="R53" i="3"/>
  <c r="V53" i="3"/>
  <c r="Z53" i="3"/>
  <c r="AD53" i="3"/>
  <c r="AH53" i="3"/>
  <c r="G53" i="3"/>
  <c r="K53" i="3"/>
  <c r="O53" i="3"/>
  <c r="S53" i="3"/>
  <c r="W53" i="3"/>
  <c r="AA53" i="3"/>
  <c r="AE53" i="3"/>
  <c r="H53" i="3"/>
  <c r="L53" i="3"/>
  <c r="P53" i="3"/>
  <c r="T53" i="3"/>
  <c r="X53" i="3"/>
  <c r="AB53" i="3"/>
  <c r="AF53" i="3"/>
  <c r="M53" i="3"/>
  <c r="AC53" i="3"/>
  <c r="E53" i="3"/>
  <c r="U53" i="3"/>
  <c r="AJ53" i="3"/>
  <c r="Y53" i="3"/>
  <c r="I53" i="3"/>
  <c r="AG53" i="3"/>
  <c r="Q53" i="3"/>
  <c r="AI53" i="3"/>
  <c r="I50" i="3"/>
  <c r="M50" i="3"/>
  <c r="Q50" i="3"/>
  <c r="U50" i="3"/>
  <c r="Y50" i="3"/>
  <c r="AC50" i="3"/>
  <c r="AG50" i="3"/>
  <c r="F50" i="3"/>
  <c r="J50" i="3"/>
  <c r="N50" i="3"/>
  <c r="R50" i="3"/>
  <c r="V50" i="3"/>
  <c r="Z50" i="3"/>
  <c r="AD50" i="3"/>
  <c r="AH50" i="3"/>
  <c r="G50" i="3"/>
  <c r="K50" i="3"/>
  <c r="O50" i="3"/>
  <c r="S50" i="3"/>
  <c r="W50" i="3"/>
  <c r="AA50" i="3"/>
  <c r="AE50" i="3"/>
  <c r="AI50" i="3"/>
  <c r="L50" i="3"/>
  <c r="AB50" i="3"/>
  <c r="T50" i="3"/>
  <c r="X50" i="3"/>
  <c r="E50" i="3"/>
  <c r="H50" i="3"/>
  <c r="AF50" i="3"/>
  <c r="P50" i="3"/>
  <c r="AJ50" i="3"/>
  <c r="H47" i="3"/>
  <c r="L47" i="3"/>
  <c r="P47" i="3"/>
  <c r="T47" i="3"/>
  <c r="X47" i="3"/>
  <c r="AB47" i="3"/>
  <c r="AF47" i="3"/>
  <c r="AJ47" i="3"/>
  <c r="I47" i="3"/>
  <c r="M47" i="3"/>
  <c r="Q47" i="3"/>
  <c r="U47" i="3"/>
  <c r="Y47" i="3"/>
  <c r="AC47" i="3"/>
  <c r="AG47" i="3"/>
  <c r="F47" i="3"/>
  <c r="J47" i="3"/>
  <c r="N47" i="3"/>
  <c r="R47" i="3"/>
  <c r="V47" i="3"/>
  <c r="Z47" i="3"/>
  <c r="AD47" i="3"/>
  <c r="AH47" i="3"/>
  <c r="S47" i="3"/>
  <c r="AI47" i="3"/>
  <c r="W47" i="3"/>
  <c r="G47" i="3"/>
  <c r="AA47" i="3"/>
  <c r="K47" i="3"/>
  <c r="AE47" i="3"/>
  <c r="E47" i="3"/>
  <c r="O47" i="3"/>
  <c r="G44" i="3"/>
  <c r="K44" i="3"/>
  <c r="O44" i="3"/>
  <c r="S44" i="3"/>
  <c r="W44" i="3"/>
  <c r="AA44" i="3"/>
  <c r="AE44" i="3"/>
  <c r="AI44" i="3"/>
  <c r="H44" i="3"/>
  <c r="L44" i="3"/>
  <c r="P44" i="3"/>
  <c r="T44" i="3"/>
  <c r="X44" i="3"/>
  <c r="AB44" i="3"/>
  <c r="AF44" i="3"/>
  <c r="AJ44" i="3"/>
  <c r="I44" i="3"/>
  <c r="M44" i="3"/>
  <c r="Q44" i="3"/>
  <c r="U44" i="3"/>
  <c r="Y44" i="3"/>
  <c r="AC44" i="3"/>
  <c r="AG44" i="3"/>
  <c r="R44" i="3"/>
  <c r="AH44" i="3"/>
  <c r="V44" i="3"/>
  <c r="F44" i="3"/>
  <c r="Z44" i="3"/>
  <c r="J44" i="3"/>
  <c r="AD44" i="3"/>
  <c r="N44" i="3"/>
  <c r="E44" i="3"/>
  <c r="F41" i="3"/>
  <c r="J41" i="3"/>
  <c r="N41" i="3"/>
  <c r="R41" i="3"/>
  <c r="V41" i="3"/>
  <c r="Z41" i="3"/>
  <c r="AD41" i="3"/>
  <c r="AH41" i="3"/>
  <c r="G41" i="3"/>
  <c r="K41" i="3"/>
  <c r="O41" i="3"/>
  <c r="S41" i="3"/>
  <c r="W41" i="3"/>
  <c r="AA41" i="3"/>
  <c r="AE41" i="3"/>
  <c r="AI41" i="3"/>
  <c r="H41" i="3"/>
  <c r="L41" i="3"/>
  <c r="P41" i="3"/>
  <c r="T41" i="3"/>
  <c r="X41" i="3"/>
  <c r="AB41" i="3"/>
  <c r="AF41" i="3"/>
  <c r="AJ41" i="3"/>
  <c r="Q41" i="3"/>
  <c r="AG41" i="3"/>
  <c r="E41" i="3"/>
  <c r="U41" i="3"/>
  <c r="Y41" i="3"/>
  <c r="I41" i="3"/>
  <c r="AC41" i="3"/>
  <c r="M41" i="3"/>
  <c r="I38" i="3"/>
  <c r="M38" i="3"/>
  <c r="Q38" i="3"/>
  <c r="U38" i="3"/>
  <c r="Y38" i="3"/>
  <c r="AC38" i="3"/>
  <c r="F38" i="3"/>
  <c r="K38" i="3"/>
  <c r="P38" i="3"/>
  <c r="V38" i="3"/>
  <c r="AA38" i="3"/>
  <c r="AF38" i="3"/>
  <c r="AJ38" i="3"/>
  <c r="G38" i="3"/>
  <c r="L38" i="3"/>
  <c r="R38" i="3"/>
  <c r="W38" i="3"/>
  <c r="AB38" i="3"/>
  <c r="AG38" i="3"/>
  <c r="H38" i="3"/>
  <c r="N38" i="3"/>
  <c r="S38" i="3"/>
  <c r="X38" i="3"/>
  <c r="AD38" i="3"/>
  <c r="AH38" i="3"/>
  <c r="J38" i="3"/>
  <c r="O38" i="3"/>
  <c r="T38" i="3"/>
  <c r="Z38" i="3"/>
  <c r="AE38" i="3"/>
  <c r="AI38" i="3"/>
  <c r="G63" i="3"/>
  <c r="K63" i="3"/>
  <c r="O63" i="3"/>
  <c r="S63" i="3"/>
  <c r="W63" i="3"/>
  <c r="AA63" i="3"/>
  <c r="AE63" i="3"/>
  <c r="AI63" i="3"/>
  <c r="F63" i="3"/>
  <c r="L63" i="3"/>
  <c r="Q63" i="3"/>
  <c r="V63" i="3"/>
  <c r="AB63" i="3"/>
  <c r="AG63" i="3"/>
  <c r="H63" i="3"/>
  <c r="M63" i="3"/>
  <c r="R63" i="3"/>
  <c r="X63" i="3"/>
  <c r="AC63" i="3"/>
  <c r="AH63" i="3"/>
  <c r="I63" i="3"/>
  <c r="N63" i="3"/>
  <c r="T63" i="3"/>
  <c r="Y63" i="3"/>
  <c r="AD63" i="3"/>
  <c r="AJ63" i="3"/>
  <c r="E63" i="3"/>
  <c r="J63" i="3"/>
  <c r="P63" i="3"/>
  <c r="U63" i="3"/>
  <c r="Z63" i="3"/>
  <c r="AF63" i="3"/>
  <c r="F60" i="3"/>
  <c r="J60" i="3"/>
  <c r="N60" i="3"/>
  <c r="R60" i="3"/>
  <c r="V60" i="3"/>
  <c r="Z60" i="3"/>
  <c r="AD60" i="3"/>
  <c r="AH60" i="3"/>
  <c r="E60" i="3"/>
  <c r="K60" i="3"/>
  <c r="P60" i="3"/>
  <c r="U60" i="3"/>
  <c r="AA60" i="3"/>
  <c r="AF60" i="3"/>
  <c r="G60" i="3"/>
  <c r="L60" i="3"/>
  <c r="Q60" i="3"/>
  <c r="W60" i="3"/>
  <c r="AB60" i="3"/>
  <c r="AG60" i="3"/>
  <c r="H60" i="3"/>
  <c r="M60" i="3"/>
  <c r="S60" i="3"/>
  <c r="X60" i="3"/>
  <c r="AC60" i="3"/>
  <c r="AI60" i="3"/>
  <c r="I60" i="3"/>
  <c r="O60" i="3"/>
  <c r="T60" i="3"/>
  <c r="Y60" i="3"/>
  <c r="AE60" i="3"/>
  <c r="AJ60" i="3"/>
  <c r="E57" i="3"/>
  <c r="I57" i="3"/>
  <c r="M57" i="3"/>
  <c r="Q57" i="3"/>
  <c r="U57" i="3"/>
  <c r="Y57" i="3"/>
  <c r="AC57" i="3"/>
  <c r="AG57" i="3"/>
  <c r="J57" i="3"/>
  <c r="O57" i="3"/>
  <c r="T57" i="3"/>
  <c r="Z57" i="3"/>
  <c r="AE57" i="3"/>
  <c r="AJ57" i="3"/>
  <c r="F57" i="3"/>
  <c r="K57" i="3"/>
  <c r="P57" i="3"/>
  <c r="V57" i="3"/>
  <c r="AA57" i="3"/>
  <c r="AF57" i="3"/>
  <c r="G57" i="3"/>
  <c r="L57" i="3"/>
  <c r="R57" i="3"/>
  <c r="W57" i="3"/>
  <c r="AB57" i="3"/>
  <c r="AH57" i="3"/>
  <c r="H57" i="3"/>
  <c r="N57" i="3"/>
  <c r="S57" i="3"/>
  <c r="X57" i="3"/>
  <c r="AD57" i="3"/>
  <c r="AI57" i="3"/>
  <c r="E54" i="3"/>
  <c r="I54" i="3"/>
  <c r="M54" i="3"/>
  <c r="Q54" i="3"/>
  <c r="U54" i="3"/>
  <c r="Y54" i="3"/>
  <c r="AC54" i="3"/>
  <c r="AG54" i="3"/>
  <c r="F54" i="3"/>
  <c r="J54" i="3"/>
  <c r="N54" i="3"/>
  <c r="R54" i="3"/>
  <c r="V54" i="3"/>
  <c r="Z54" i="3"/>
  <c r="AD54" i="3"/>
  <c r="AH54" i="3"/>
  <c r="G54" i="3"/>
  <c r="K54" i="3"/>
  <c r="O54" i="3"/>
  <c r="S54" i="3"/>
  <c r="W54" i="3"/>
  <c r="AA54" i="3"/>
  <c r="AE54" i="3"/>
  <c r="AI54" i="3"/>
  <c r="L54" i="3"/>
  <c r="AB54" i="3"/>
  <c r="H54" i="3"/>
  <c r="AF54" i="3"/>
  <c r="P54" i="3"/>
  <c r="AJ54" i="3"/>
  <c r="T54" i="3"/>
  <c r="X54" i="3"/>
  <c r="H51" i="3"/>
  <c r="H52" i="3" s="1"/>
  <c r="L51" i="3"/>
  <c r="P51" i="3"/>
  <c r="T51" i="3"/>
  <c r="T52" i="3" s="1"/>
  <c r="X51" i="3"/>
  <c r="AB51" i="3"/>
  <c r="AB52" i="3" s="1"/>
  <c r="AF51" i="3"/>
  <c r="AF52" i="3" s="1"/>
  <c r="AJ51" i="3"/>
  <c r="E51" i="3"/>
  <c r="I51" i="3"/>
  <c r="M51" i="3"/>
  <c r="Q51" i="3"/>
  <c r="U51" i="3"/>
  <c r="Y51" i="3"/>
  <c r="AC51" i="3"/>
  <c r="AG51" i="3"/>
  <c r="F51" i="3"/>
  <c r="J51" i="3"/>
  <c r="N51" i="3"/>
  <c r="R51" i="3"/>
  <c r="V51" i="3"/>
  <c r="Z51" i="3"/>
  <c r="AD51" i="3"/>
  <c r="AH51" i="3"/>
  <c r="S51" i="3"/>
  <c r="AI51" i="3"/>
  <c r="K51" i="3"/>
  <c r="AE51" i="3"/>
  <c r="O51" i="3"/>
  <c r="W51" i="3"/>
  <c r="G51" i="3"/>
  <c r="AA51" i="3"/>
  <c r="G48" i="3"/>
  <c r="K48" i="3"/>
  <c r="O48" i="3"/>
  <c r="S48" i="3"/>
  <c r="W48" i="3"/>
  <c r="AA48" i="3"/>
  <c r="AE48" i="3"/>
  <c r="AI48" i="3"/>
  <c r="H48" i="3"/>
  <c r="L48" i="3"/>
  <c r="P48" i="3"/>
  <c r="T48" i="3"/>
  <c r="X48" i="3"/>
  <c r="AB48" i="3"/>
  <c r="AF48" i="3"/>
  <c r="AJ48" i="3"/>
  <c r="E48" i="3"/>
  <c r="I48" i="3"/>
  <c r="M48" i="3"/>
  <c r="Q48" i="3"/>
  <c r="U48" i="3"/>
  <c r="Y48" i="3"/>
  <c r="AC48" i="3"/>
  <c r="AG48" i="3"/>
  <c r="R48" i="3"/>
  <c r="AH48" i="3"/>
  <c r="J48" i="3"/>
  <c r="AD48" i="3"/>
  <c r="N48" i="3"/>
  <c r="V48" i="3"/>
  <c r="F48" i="3"/>
  <c r="Z48" i="3"/>
  <c r="F45" i="3"/>
  <c r="J45" i="3"/>
  <c r="N45" i="3"/>
  <c r="R45" i="3"/>
  <c r="V45" i="3"/>
  <c r="Z45" i="3"/>
  <c r="AD45" i="3"/>
  <c r="AH45" i="3"/>
  <c r="G45" i="3"/>
  <c r="K45" i="3"/>
  <c r="O45" i="3"/>
  <c r="S45" i="3"/>
  <c r="W45" i="3"/>
  <c r="AA45" i="3"/>
  <c r="AE45" i="3"/>
  <c r="AI45" i="3"/>
  <c r="H45" i="3"/>
  <c r="L45" i="3"/>
  <c r="P45" i="3"/>
  <c r="T45" i="3"/>
  <c r="X45" i="3"/>
  <c r="AB45" i="3"/>
  <c r="AF45" i="3"/>
  <c r="AJ45" i="3"/>
  <c r="Q45" i="3"/>
  <c r="AG45" i="3"/>
  <c r="I45" i="3"/>
  <c r="AC45" i="3"/>
  <c r="M45" i="3"/>
  <c r="U45" i="3"/>
  <c r="E45" i="3"/>
  <c r="Y45" i="3"/>
  <c r="E42" i="3"/>
  <c r="I42" i="3"/>
  <c r="M42" i="3"/>
  <c r="Q42" i="3"/>
  <c r="U42" i="3"/>
  <c r="Y42" i="3"/>
  <c r="AC42" i="3"/>
  <c r="AG42" i="3"/>
  <c r="F42" i="3"/>
  <c r="J42" i="3"/>
  <c r="N42" i="3"/>
  <c r="R42" i="3"/>
  <c r="V42" i="3"/>
  <c r="Z42" i="3"/>
  <c r="AD42" i="3"/>
  <c r="AH42" i="3"/>
  <c r="G42" i="3"/>
  <c r="K42" i="3"/>
  <c r="O42" i="3"/>
  <c r="S42" i="3"/>
  <c r="W42" i="3"/>
  <c r="AA42" i="3"/>
  <c r="AE42" i="3"/>
  <c r="AI42" i="3"/>
  <c r="P42" i="3"/>
  <c r="AF42" i="3"/>
  <c r="H42" i="3"/>
  <c r="AB42" i="3"/>
  <c r="L42" i="3"/>
  <c r="AJ42" i="3"/>
  <c r="T42" i="3"/>
  <c r="X42" i="3"/>
  <c r="H39" i="3"/>
  <c r="L39" i="3"/>
  <c r="P39" i="3"/>
  <c r="T39" i="3"/>
  <c r="X39" i="3"/>
  <c r="AB39" i="3"/>
  <c r="AF39" i="3"/>
  <c r="AJ39" i="3"/>
  <c r="E39" i="3"/>
  <c r="J39" i="3"/>
  <c r="O39" i="3"/>
  <c r="U39" i="3"/>
  <c r="Z39" i="3"/>
  <c r="AE39" i="3"/>
  <c r="F39" i="3"/>
  <c r="K39" i="3"/>
  <c r="Q39" i="3"/>
  <c r="V39" i="3"/>
  <c r="AA39" i="3"/>
  <c r="AG39" i="3"/>
  <c r="G39" i="3"/>
  <c r="M39" i="3"/>
  <c r="R39" i="3"/>
  <c r="W39" i="3"/>
  <c r="AC39" i="3"/>
  <c r="AH39" i="3"/>
  <c r="I39" i="3"/>
  <c r="N39" i="3"/>
  <c r="S39" i="3"/>
  <c r="Y39" i="3"/>
  <c r="AD39" i="3"/>
  <c r="AI39" i="3"/>
  <c r="E38" i="3"/>
  <c r="D27" i="3"/>
  <c r="D30" i="3"/>
  <c r="D29" i="3"/>
  <c r="D23" i="3"/>
  <c r="D20" i="3"/>
  <c r="D18" i="3"/>
  <c r="D14" i="3"/>
  <c r="D12" i="3"/>
  <c r="D24" i="3"/>
  <c r="D17" i="3"/>
  <c r="D11" i="3"/>
  <c r="D9" i="3"/>
  <c r="D26" i="3"/>
  <c r="D21" i="3"/>
  <c r="D15" i="3"/>
  <c r="H7" i="3"/>
  <c r="I7" i="3"/>
  <c r="J7" i="3"/>
  <c r="K7" i="3"/>
  <c r="E31" i="3"/>
  <c r="L31" i="3"/>
  <c r="F31" i="3"/>
  <c r="K31" i="3"/>
  <c r="I31" i="3"/>
  <c r="J31" i="3"/>
  <c r="H31" i="3"/>
  <c r="G31" i="3"/>
  <c r="F28" i="3"/>
  <c r="K28" i="3"/>
  <c r="J28" i="3"/>
  <c r="L28" i="3"/>
  <c r="I28" i="3"/>
  <c r="E28" i="3"/>
  <c r="H28" i="3"/>
  <c r="G28" i="3"/>
  <c r="F25" i="3"/>
  <c r="E25" i="3"/>
  <c r="L25" i="3"/>
  <c r="G7" i="3"/>
  <c r="K25" i="3"/>
  <c r="J25" i="3"/>
  <c r="G25" i="3"/>
  <c r="I25" i="3"/>
  <c r="H25" i="3"/>
  <c r="L22" i="3"/>
  <c r="L19" i="3"/>
  <c r="K22" i="3"/>
  <c r="F22" i="3"/>
  <c r="J22" i="3"/>
  <c r="E22" i="3"/>
  <c r="I22" i="3"/>
  <c r="H22" i="3"/>
  <c r="E19" i="3"/>
  <c r="G22" i="3"/>
  <c r="F19" i="3"/>
  <c r="L16" i="3"/>
  <c r="K19" i="3"/>
  <c r="J19" i="3"/>
  <c r="I19" i="3"/>
  <c r="H19" i="3"/>
  <c r="G19" i="3"/>
  <c r="K16" i="3"/>
  <c r="J16" i="3"/>
  <c r="F16" i="3"/>
  <c r="E16" i="3"/>
  <c r="I16" i="3"/>
  <c r="H16" i="3"/>
  <c r="G16" i="3"/>
  <c r="F13" i="3"/>
  <c r="K13" i="3"/>
  <c r="J13" i="3"/>
  <c r="E13" i="3"/>
  <c r="I13" i="3"/>
  <c r="H13" i="3"/>
  <c r="L13" i="3"/>
  <c r="G13" i="3"/>
  <c r="F10" i="3"/>
  <c r="L7" i="3"/>
  <c r="K10" i="3"/>
  <c r="J10" i="3"/>
  <c r="L10" i="3"/>
  <c r="I10" i="3"/>
  <c r="E10" i="3"/>
  <c r="H10" i="3"/>
  <c r="G10" i="3"/>
  <c r="F7" i="3"/>
  <c r="E7" i="3"/>
  <c r="N81" i="3"/>
  <c r="U81" i="3"/>
  <c r="AE81" i="3"/>
  <c r="AI81" i="3"/>
  <c r="AA81" i="3"/>
  <c r="S81" i="3"/>
  <c r="O81" i="3"/>
  <c r="K81" i="3"/>
  <c r="AD81" i="3"/>
  <c r="F81" i="3"/>
  <c r="Z81" i="3"/>
  <c r="V81" i="3"/>
  <c r="R81" i="3"/>
  <c r="J81" i="3"/>
  <c r="K74" i="3"/>
  <c r="Y81" i="3"/>
  <c r="Q81" i="3"/>
  <c r="M81" i="3"/>
  <c r="I81" i="3"/>
  <c r="E74" i="3"/>
  <c r="I74" i="3"/>
  <c r="E81" i="3"/>
  <c r="AG81" i="3"/>
  <c r="AC81" i="3"/>
  <c r="G74" i="3"/>
  <c r="W81" i="3"/>
  <c r="G81" i="3"/>
  <c r="J74" i="3"/>
  <c r="F74" i="3"/>
  <c r="AH81" i="3"/>
  <c r="D73" i="3"/>
  <c r="AF81" i="3"/>
  <c r="AB81" i="3"/>
  <c r="X81" i="3"/>
  <c r="T81" i="3"/>
  <c r="P81" i="3"/>
  <c r="L81" i="3"/>
  <c r="H81" i="3"/>
  <c r="AJ81" i="3"/>
  <c r="D79" i="3"/>
  <c r="D80" i="3"/>
  <c r="L74" i="3"/>
  <c r="H74" i="3"/>
  <c r="D72" i="3"/>
  <c r="P38" i="5" l="1"/>
  <c r="H38" i="5"/>
  <c r="L38" i="5"/>
  <c r="L40" i="5" s="1"/>
  <c r="X52" i="3"/>
  <c r="W38" i="5"/>
  <c r="J38" i="5"/>
  <c r="M38" i="5"/>
  <c r="M40" i="5" s="1"/>
  <c r="E38" i="5"/>
  <c r="R38" i="5"/>
  <c r="D40" i="5"/>
  <c r="AB39" i="5"/>
  <c r="W39" i="5"/>
  <c r="W40" i="5" s="1"/>
  <c r="R39" i="5"/>
  <c r="Y39" i="5"/>
  <c r="Y40" i="5" s="1"/>
  <c r="I39" i="5"/>
  <c r="I40" i="5" s="1"/>
  <c r="T39" i="5"/>
  <c r="T40" i="5" s="1"/>
  <c r="G39" i="5"/>
  <c r="G40" i="5" s="1"/>
  <c r="U39" i="5"/>
  <c r="U40" i="5" s="1"/>
  <c r="J39" i="5"/>
  <c r="J40" i="5" s="1"/>
  <c r="F39" i="5"/>
  <c r="F40" i="5" s="1"/>
  <c r="AA39" i="5"/>
  <c r="AA40" i="5" s="1"/>
  <c r="Q39" i="5"/>
  <c r="Q40" i="5" s="1"/>
  <c r="O39" i="5"/>
  <c r="O40" i="5" s="1"/>
  <c r="K39" i="5"/>
  <c r="K40" i="5" s="1"/>
  <c r="S39" i="5"/>
  <c r="S40" i="5" s="1"/>
  <c r="H39" i="5"/>
  <c r="H40" i="5" s="1"/>
  <c r="L39" i="5"/>
  <c r="N39" i="5"/>
  <c r="N40" i="5" s="1"/>
  <c r="M39" i="5"/>
  <c r="P39" i="5"/>
  <c r="P40" i="5" s="1"/>
  <c r="X39" i="5"/>
  <c r="X40" i="5" s="1"/>
  <c r="E39" i="5"/>
  <c r="V39" i="5"/>
  <c r="V40" i="5" s="1"/>
  <c r="Z39" i="5"/>
  <c r="Z40" i="5" s="1"/>
  <c r="AB40" i="5"/>
  <c r="R40" i="5"/>
  <c r="P52" i="3"/>
  <c r="W52" i="3"/>
  <c r="G52" i="3"/>
  <c r="V52" i="3"/>
  <c r="E52" i="3"/>
  <c r="F52" i="3"/>
  <c r="AJ52" i="3"/>
  <c r="AI52" i="3"/>
  <c r="S52" i="3"/>
  <c r="AH52" i="3"/>
  <c r="R52" i="3"/>
  <c r="AG52" i="3"/>
  <c r="Q52" i="3"/>
  <c r="AE52" i="3"/>
  <c r="O52" i="3"/>
  <c r="AD52" i="3"/>
  <c r="N52" i="3"/>
  <c r="AC52" i="3"/>
  <c r="M52" i="3"/>
  <c r="U52" i="3"/>
  <c r="L52" i="3"/>
  <c r="AA52" i="3"/>
  <c r="K52" i="3"/>
  <c r="Z52" i="3"/>
  <c r="J52" i="3"/>
  <c r="Y52" i="3"/>
  <c r="I52" i="3"/>
  <c r="D16" i="3"/>
  <c r="D28" i="3"/>
  <c r="D19" i="3"/>
  <c r="D25" i="3"/>
  <c r="D13" i="3"/>
  <c r="D31" i="3"/>
  <c r="D10" i="3"/>
  <c r="D22" i="3"/>
  <c r="D7" i="3"/>
  <c r="Z55" i="3"/>
  <c r="Q64" i="3"/>
  <c r="L64" i="3"/>
  <c r="U55" i="3"/>
  <c r="AI64" i="3"/>
  <c r="H55" i="3"/>
  <c r="G55" i="3"/>
  <c r="F55" i="3"/>
  <c r="F64" i="3"/>
  <c r="AE55" i="3"/>
  <c r="AD55" i="3"/>
  <c r="AB55" i="3"/>
  <c r="AA55" i="3"/>
  <c r="S64" i="3"/>
  <c r="AH61" i="3"/>
  <c r="M64" i="3"/>
  <c r="T58" i="3"/>
  <c r="N46" i="3"/>
  <c r="X49" i="3"/>
  <c r="W49" i="3"/>
  <c r="V49" i="3"/>
  <c r="J58" i="3"/>
  <c r="K61" i="3"/>
  <c r="AJ58" i="3"/>
  <c r="AA40" i="3"/>
  <c r="Y55" i="3"/>
  <c r="S40" i="3"/>
  <c r="Y49" i="3"/>
  <c r="Y58" i="3"/>
  <c r="W40" i="3"/>
  <c r="AF55" i="3"/>
  <c r="W64" i="3"/>
  <c r="P40" i="3"/>
  <c r="AB49" i="3"/>
  <c r="AA49" i="3"/>
  <c r="Z49" i="3"/>
  <c r="AG46" i="3"/>
  <c r="S55" i="3"/>
  <c r="AF58" i="3"/>
  <c r="O40" i="3"/>
  <c r="AG55" i="3"/>
  <c r="I64" i="3"/>
  <c r="AJ49" i="3"/>
  <c r="AI49" i="3"/>
  <c r="AH49" i="3"/>
  <c r="AC61" i="3"/>
  <c r="I58" i="3"/>
  <c r="T64" i="3"/>
  <c r="Y40" i="3"/>
  <c r="AA43" i="3"/>
  <c r="AD43" i="3"/>
  <c r="R43" i="3"/>
  <c r="M43" i="3"/>
  <c r="AE46" i="3"/>
  <c r="S46" i="3"/>
  <c r="F46" i="3"/>
  <c r="E46" i="3"/>
  <c r="AC58" i="3"/>
  <c r="Q58" i="3"/>
  <c r="N58" i="3"/>
  <c r="O61" i="3"/>
  <c r="AF61" i="3"/>
  <c r="AD40" i="3"/>
  <c r="F40" i="3"/>
  <c r="T40" i="3"/>
  <c r="V43" i="3"/>
  <c r="AC40" i="3"/>
  <c r="I43" i="3"/>
  <c r="F61" i="3"/>
  <c r="AE40" i="3"/>
  <c r="X55" i="3"/>
  <c r="W55" i="3"/>
  <c r="V55" i="3"/>
  <c r="O64" i="3"/>
  <c r="E58" i="3"/>
  <c r="R64" i="3"/>
  <c r="X40" i="3"/>
  <c r="V46" i="3"/>
  <c r="AE58" i="3"/>
  <c r="I61" i="3"/>
  <c r="AD64" i="3"/>
  <c r="AG40" i="3"/>
  <c r="AJ43" i="3"/>
  <c r="S43" i="3"/>
  <c r="G43" i="3"/>
  <c r="E43" i="3"/>
  <c r="T46" i="3"/>
  <c r="G46" i="3"/>
  <c r="AC46" i="3"/>
  <c r="U49" i="3"/>
  <c r="T49" i="3"/>
  <c r="S49" i="3"/>
  <c r="R49" i="3"/>
  <c r="S58" i="3"/>
  <c r="G58" i="3"/>
  <c r="F58" i="3"/>
  <c r="G61" i="3"/>
  <c r="U58" i="3"/>
  <c r="AF64" i="3"/>
  <c r="E61" i="3"/>
  <c r="Y64" i="3"/>
  <c r="X43" i="3"/>
  <c r="L58" i="3"/>
  <c r="J64" i="3"/>
  <c r="V40" i="3"/>
  <c r="U61" i="3"/>
  <c r="L61" i="3"/>
  <c r="V64" i="3"/>
  <c r="AI40" i="3"/>
  <c r="AJ55" i="3"/>
  <c r="T55" i="3"/>
  <c r="R55" i="3"/>
  <c r="K64" i="3"/>
  <c r="P58" i="3"/>
  <c r="X64" i="3"/>
  <c r="AB40" i="3"/>
  <c r="N61" i="3"/>
  <c r="AJ64" i="3"/>
  <c r="E40" i="3"/>
  <c r="Z43" i="3"/>
  <c r="N43" i="3"/>
  <c r="AG43" i="3"/>
  <c r="P46" i="3"/>
  <c r="O46" i="3"/>
  <c r="AH46" i="3"/>
  <c r="Y46" i="3"/>
  <c r="E49" i="3"/>
  <c r="P49" i="3"/>
  <c r="O49" i="3"/>
  <c r="N49" i="3"/>
  <c r="M58" i="3"/>
  <c r="AH58" i="3"/>
  <c r="AI61" i="3"/>
  <c r="K58" i="3"/>
  <c r="J40" i="3"/>
  <c r="U64" i="3"/>
  <c r="P43" i="3"/>
  <c r="Z46" i="3"/>
  <c r="X58" i="3"/>
  <c r="Q61" i="3"/>
  <c r="AB64" i="3"/>
  <c r="P55" i="3"/>
  <c r="O55" i="3"/>
  <c r="N55" i="3"/>
  <c r="G64" i="3"/>
  <c r="AA58" i="3"/>
  <c r="H61" i="3"/>
  <c r="AC64" i="3"/>
  <c r="AF40" i="3"/>
  <c r="I49" i="3"/>
  <c r="T61" i="3"/>
  <c r="I40" i="3"/>
  <c r="F43" i="3"/>
  <c r="K43" i="3"/>
  <c r="H43" i="3"/>
  <c r="AC43" i="3"/>
  <c r="AF46" i="3"/>
  <c r="J46" i="3"/>
  <c r="AB46" i="3"/>
  <c r="U46" i="3"/>
  <c r="AG49" i="3"/>
  <c r="L49" i="3"/>
  <c r="K49" i="3"/>
  <c r="J49" i="3"/>
  <c r="H58" i="3"/>
  <c r="AD58" i="3"/>
  <c r="AE61" i="3"/>
  <c r="Z40" i="3"/>
  <c r="E64" i="3"/>
  <c r="R40" i="3"/>
  <c r="M49" i="3"/>
  <c r="H64" i="3"/>
  <c r="L43" i="3"/>
  <c r="H46" i="3"/>
  <c r="V61" i="3"/>
  <c r="AG64" i="3"/>
  <c r="K40" i="3"/>
  <c r="E55" i="3"/>
  <c r="L55" i="3"/>
  <c r="K55" i="3"/>
  <c r="J55" i="3"/>
  <c r="M61" i="3"/>
  <c r="AH64" i="3"/>
  <c r="AJ40" i="3"/>
  <c r="Y61" i="3"/>
  <c r="M40" i="3"/>
  <c r="AF43" i="3"/>
  <c r="O43" i="3"/>
  <c r="AH43" i="3"/>
  <c r="Y43" i="3"/>
  <c r="K46" i="3"/>
  <c r="AI46" i="3"/>
  <c r="W46" i="3"/>
  <c r="Q46" i="3"/>
  <c r="Q49" i="3"/>
  <c r="H49" i="3"/>
  <c r="G49" i="3"/>
  <c r="F49" i="3"/>
  <c r="AG58" i="3"/>
  <c r="Z58" i="3"/>
  <c r="AA61" i="3"/>
  <c r="Z64" i="3"/>
  <c r="AH40" i="3"/>
  <c r="AC55" i="3"/>
  <c r="G40" i="3"/>
  <c r="H40" i="3"/>
  <c r="AD61" i="3"/>
  <c r="Q40" i="3"/>
  <c r="AE43" i="3"/>
  <c r="J43" i="3"/>
  <c r="AB43" i="3"/>
  <c r="U43" i="3"/>
  <c r="AA46" i="3"/>
  <c r="AD46" i="3"/>
  <c r="R46" i="3"/>
  <c r="M46" i="3"/>
  <c r="AB58" i="3"/>
  <c r="V58" i="3"/>
  <c r="W61" i="3"/>
  <c r="P64" i="3"/>
  <c r="M55" i="3"/>
  <c r="AB61" i="3"/>
  <c r="AE64" i="3"/>
  <c r="R61" i="3"/>
  <c r="O58" i="3"/>
  <c r="AG61" i="3"/>
  <c r="Q55" i="3"/>
  <c r="AI55" i="3"/>
  <c r="AH55" i="3"/>
  <c r="AA64" i="3"/>
  <c r="AC49" i="3"/>
  <c r="X61" i="3"/>
  <c r="L40" i="3"/>
  <c r="I55" i="3"/>
  <c r="AJ61" i="3"/>
  <c r="N64" i="3"/>
  <c r="U40" i="3"/>
  <c r="T43" i="3"/>
  <c r="AI43" i="3"/>
  <c r="W43" i="3"/>
  <c r="Q43" i="3"/>
  <c r="AJ46" i="3"/>
  <c r="X46" i="3"/>
  <c r="L46" i="3"/>
  <c r="I46" i="3"/>
  <c r="AF49" i="3"/>
  <c r="AE49" i="3"/>
  <c r="AD49" i="3"/>
  <c r="AI58" i="3"/>
  <c r="W58" i="3"/>
  <c r="R58" i="3"/>
  <c r="S61" i="3"/>
  <c r="Z61" i="3"/>
  <c r="J61" i="3"/>
  <c r="P61" i="3"/>
  <c r="N40" i="3"/>
  <c r="G32" i="3"/>
  <c r="H32" i="3"/>
  <c r="J32" i="3"/>
  <c r="I32" i="3"/>
  <c r="K32" i="3"/>
  <c r="F32" i="3"/>
  <c r="L32" i="3"/>
  <c r="E32" i="3"/>
  <c r="D74" i="3"/>
  <c r="D62" i="3"/>
  <c r="D81" i="3"/>
  <c r="D48" i="3"/>
  <c r="D41" i="3"/>
  <c r="D63" i="3"/>
  <c r="D57" i="3"/>
  <c r="D59" i="3"/>
  <c r="D50" i="3"/>
  <c r="D53" i="3"/>
  <c r="D56" i="3"/>
  <c r="D42" i="3"/>
  <c r="D47" i="3"/>
  <c r="D60" i="3"/>
  <c r="D54" i="3"/>
  <c r="D45" i="3"/>
  <c r="D44" i="3"/>
  <c r="D38" i="3"/>
  <c r="D39" i="3"/>
  <c r="D51" i="3"/>
  <c r="D33" i="5" l="1"/>
  <c r="J33" i="5" s="1"/>
  <c r="J66" i="5" s="1"/>
  <c r="F33" i="5"/>
  <c r="N33" i="5"/>
  <c r="N66" i="5" s="1"/>
  <c r="R33" i="5"/>
  <c r="R66" i="5" s="1"/>
  <c r="V33" i="5"/>
  <c r="V66" i="5" s="1"/>
  <c r="G33" i="5"/>
  <c r="K33" i="5"/>
  <c r="K66" i="5" s="1"/>
  <c r="O33" i="5"/>
  <c r="O66" i="5" s="1"/>
  <c r="W33" i="5"/>
  <c r="W66" i="5" s="1"/>
  <c r="AA33" i="5"/>
  <c r="AA66" i="5" s="1"/>
  <c r="I33" i="5"/>
  <c r="I66" i="5" s="1"/>
  <c r="Q33" i="5"/>
  <c r="Q66" i="5" s="1"/>
  <c r="U33" i="5"/>
  <c r="U66" i="5" s="1"/>
  <c r="Y33" i="5"/>
  <c r="Y66" i="5" s="1"/>
  <c r="H33" i="5"/>
  <c r="X33" i="5"/>
  <c r="X66" i="5" s="1"/>
  <c r="L33" i="5"/>
  <c r="L66" i="5" s="1"/>
  <c r="P33" i="5"/>
  <c r="P66" i="5" s="1"/>
  <c r="T33" i="5"/>
  <c r="T66" i="5" s="1"/>
  <c r="D66" i="5"/>
  <c r="E40" i="5"/>
  <c r="D32" i="3"/>
  <c r="D82" i="3" s="1"/>
  <c r="D43" i="3"/>
  <c r="Y65" i="3"/>
  <c r="S65" i="3"/>
  <c r="F65" i="3"/>
  <c r="D46" i="3"/>
  <c r="AA65" i="3"/>
  <c r="M65" i="3"/>
  <c r="W65" i="3"/>
  <c r="I65" i="3"/>
  <c r="AI65" i="3"/>
  <c r="L65" i="3"/>
  <c r="Q65" i="3"/>
  <c r="D58" i="3"/>
  <c r="P65" i="3"/>
  <c r="AH65" i="3"/>
  <c r="AG65" i="3"/>
  <c r="E65" i="3"/>
  <c r="G65" i="3"/>
  <c r="X65" i="3"/>
  <c r="D55" i="3"/>
  <c r="K65" i="3"/>
  <c r="V65" i="3"/>
  <c r="U65" i="3"/>
  <c r="R65" i="3"/>
  <c r="D64" i="3"/>
  <c r="AE65" i="3"/>
  <c r="Z65" i="3"/>
  <c r="H65" i="3"/>
  <c r="AB65" i="3"/>
  <c r="AF65" i="3"/>
  <c r="T65" i="3"/>
  <c r="AC65" i="3"/>
  <c r="AJ65" i="3"/>
  <c r="O65" i="3"/>
  <c r="D52" i="3"/>
  <c r="D49" i="3"/>
  <c r="D61" i="3"/>
  <c r="J65" i="3"/>
  <c r="AD65" i="3"/>
  <c r="D40" i="3"/>
  <c r="N65" i="3"/>
  <c r="AB33" i="5" l="1"/>
  <c r="AB66" i="5" s="1"/>
  <c r="E33" i="5"/>
  <c r="M33" i="5"/>
  <c r="M66" i="5" s="1"/>
  <c r="S33" i="5"/>
  <c r="S66" i="5" s="1"/>
  <c r="Z33" i="5"/>
  <c r="Z66" i="5" s="1"/>
  <c r="D65" i="3"/>
  <c r="D66" i="3" s="1"/>
  <c r="D75" i="3"/>
</calcChain>
</file>

<file path=xl/sharedStrings.xml><?xml version="1.0" encoding="utf-8"?>
<sst xmlns="http://schemas.openxmlformats.org/spreadsheetml/2006/main" count="972" uniqueCount="123">
  <si>
    <t>Lp.</t>
  </si>
  <si>
    <t>Kierunek</t>
  </si>
  <si>
    <t>Nr kwestionariusza</t>
  </si>
  <si>
    <t>Nr przystanku</t>
  </si>
  <si>
    <t>ID obserwatora</t>
  </si>
  <si>
    <t>Numer punktu pomiarowego</t>
  </si>
  <si>
    <t>Nazwa przystanku początkowego</t>
  </si>
  <si>
    <t>Liczba pasażerów w pojeździe pomiędzy przystankami</t>
  </si>
  <si>
    <t>Przewoźnik</t>
  </si>
  <si>
    <r>
      <t xml:space="preserve">Data wypełnienia kwestionariusza 
</t>
    </r>
    <r>
      <rPr>
        <b/>
        <sz val="11"/>
        <color theme="1"/>
        <rFont val="Calibri"/>
        <family val="2"/>
        <charset val="238"/>
        <scheme val="minor"/>
      </rPr>
      <t>[RRRR-MM-DD]</t>
    </r>
  </si>
  <si>
    <t>KZ1</t>
  </si>
  <si>
    <t>KD</t>
  </si>
  <si>
    <t>PR</t>
  </si>
  <si>
    <t>Skokowa</t>
  </si>
  <si>
    <t>Osola</t>
  </si>
  <si>
    <t>Szklarska Poręba Górna</t>
  </si>
  <si>
    <t>Poznań Główny</t>
  </si>
  <si>
    <t>Kłodzko Główne</t>
  </si>
  <si>
    <t>Szklarska Poręba</t>
  </si>
  <si>
    <t>Nie przyjechał -awaria</t>
  </si>
  <si>
    <t>KZ2</t>
  </si>
  <si>
    <t>KZ4</t>
  </si>
  <si>
    <t>Oleśnica</t>
  </si>
  <si>
    <t>Kluczbork</t>
  </si>
  <si>
    <t>Solniki Wielkie</t>
  </si>
  <si>
    <t>Lubliniec</t>
  </si>
  <si>
    <t>Namysłów</t>
  </si>
  <si>
    <t>KZ5</t>
  </si>
  <si>
    <t>Rogalice</t>
  </si>
  <si>
    <t>Biskupice Oławskie</t>
  </si>
  <si>
    <t>KZ6</t>
  </si>
  <si>
    <t>Oława</t>
  </si>
  <si>
    <t>Lipki</t>
  </si>
  <si>
    <t>Opole Główne</t>
  </si>
  <si>
    <t>Racibórz</t>
  </si>
  <si>
    <t>KZ7</t>
  </si>
  <si>
    <t>Henryków</t>
  </si>
  <si>
    <t>Biały Kościół</t>
  </si>
  <si>
    <t>Międzylesie</t>
  </si>
  <si>
    <t>Lichkov</t>
  </si>
  <si>
    <t>KZ9</t>
  </si>
  <si>
    <t>Mietków</t>
  </si>
  <si>
    <t>KZ10</t>
  </si>
  <si>
    <t>Środa Śląska</t>
  </si>
  <si>
    <t>Malczyce</t>
  </si>
  <si>
    <t>KZ11</t>
  </si>
  <si>
    <t>Łososiowice</t>
  </si>
  <si>
    <t>Brzeg Dolny</t>
  </si>
  <si>
    <t>Wołów</t>
  </si>
  <si>
    <t>Zielona Góra</t>
  </si>
  <si>
    <t>Głogów</t>
  </si>
  <si>
    <t>Ścinawa</t>
  </si>
  <si>
    <t>Jelcz Laskowice</t>
  </si>
  <si>
    <t>Kierunek                              do / z Wrocławia</t>
  </si>
  <si>
    <t>z Wrocławia</t>
  </si>
  <si>
    <t>do Wrocławia</t>
  </si>
  <si>
    <t>Kąty Wrocławskie</t>
  </si>
  <si>
    <t>Świdnica Miasto</t>
  </si>
  <si>
    <t>Wrocław Główny</t>
  </si>
  <si>
    <t>Jelenia Góra</t>
  </si>
  <si>
    <t>Piechowice</t>
  </si>
  <si>
    <t>Dresden Hbf</t>
  </si>
  <si>
    <t>Legnica</t>
  </si>
  <si>
    <t>Lubań Śląski</t>
  </si>
  <si>
    <t>Żary</t>
  </si>
  <si>
    <t>Węgliniec</t>
  </si>
  <si>
    <r>
      <t xml:space="preserve">Godzina odjazdu z przystanku
</t>
    </r>
    <r>
      <rPr>
        <b/>
        <sz val="11"/>
        <color theme="1"/>
        <rFont val="Calibri"/>
        <family val="2"/>
        <charset val="238"/>
        <scheme val="minor"/>
      </rPr>
      <t>[GG:MM]</t>
    </r>
  </si>
  <si>
    <t>Żmigród</t>
  </si>
  <si>
    <t>Rawicz</t>
  </si>
  <si>
    <t>Dąbrowa Oleśnicka</t>
  </si>
  <si>
    <t>Dobroszyce</t>
  </si>
  <si>
    <t>Ostrów Wielkopolski</t>
  </si>
  <si>
    <t>Łódź Kaliska</t>
  </si>
  <si>
    <t>Kalisz</t>
  </si>
  <si>
    <t>Kędzierzyn-Koźle</t>
  </si>
  <si>
    <t>Dzierżoniów Śląski</t>
  </si>
  <si>
    <t>Jaworzyna Śląska</t>
  </si>
  <si>
    <r>
      <t xml:space="preserve">ID odcinka
</t>
    </r>
    <r>
      <rPr>
        <sz val="8"/>
        <rFont val="Verdana"/>
        <family val="2"/>
        <charset val="238"/>
      </rPr>
      <t>(wg Modelu Ruchu dla Wrocławia)</t>
    </r>
  </si>
  <si>
    <r>
      <t xml:space="preserve">ID węzła początkowego
</t>
    </r>
    <r>
      <rPr>
        <sz val="8"/>
        <rFont val="Verdana"/>
        <family val="2"/>
        <charset val="238"/>
      </rPr>
      <t>(wg Modelu Ruchu dla Wrocławia)</t>
    </r>
  </si>
  <si>
    <r>
      <t xml:space="preserve">ID węzła końcowego
</t>
    </r>
    <r>
      <rPr>
        <sz val="8"/>
        <rFont val="Verdana"/>
        <family val="2"/>
        <charset val="238"/>
      </rPr>
      <t>(wg Modelu Ruchu dla Wrocławia)</t>
    </r>
  </si>
  <si>
    <t>Godzina pomocnicza - interwał 15 minutowy</t>
  </si>
  <si>
    <t>Godzina pomocnicza - interwał godzinowy</t>
  </si>
  <si>
    <t>RAZEM</t>
  </si>
  <si>
    <t>1. Liczba pasażerów w pociągach w poszczególnych godzinach pomiarowych w podziale na kierunek oraz punkt pomiarowy</t>
  </si>
  <si>
    <t>2. Liczba pasażerów w pociągach w poszczególnych kwadransach pomiarowych w podziale na kierunek oraz punkt pomiarowy</t>
  </si>
  <si>
    <t>WYKONANIE KOMPLEKSOWYCH BADAŃ RUCHU</t>
  </si>
  <si>
    <t>WE WROCŁAWIU I OTOCZENIU - KBR 2018</t>
  </si>
  <si>
    <t>RAPORT Z REALIZACJI ETAPU V</t>
  </si>
  <si>
    <t>Przedstawienie wyników pomiarów liczby pasażerów</t>
  </si>
  <si>
    <t>w pojazdach komunikacji zbiorowej</t>
  </si>
  <si>
    <t>.</t>
  </si>
  <si>
    <t>Wrocław, 2018 r</t>
  </si>
  <si>
    <t>KORDON OBSZARU BADANIA - KOLEJ</t>
  </si>
  <si>
    <t>3. Liczba pasażerów w pociągach w poszczególnych godzinach i kwadransach pomiarowych w podziale na rodzaj przewoźnika</t>
  </si>
  <si>
    <t>RAZEM KZ1</t>
  </si>
  <si>
    <t>RAZEM KZ2</t>
  </si>
  <si>
    <t>RAZEM KZ4</t>
  </si>
  <si>
    <t>RAZEM KZ5</t>
  </si>
  <si>
    <t>RAZEM KZ6</t>
  </si>
  <si>
    <t>RAZEM KZ7</t>
  </si>
  <si>
    <t>RAZEM KZ9</t>
  </si>
  <si>
    <t>RAZEM KZ10</t>
  </si>
  <si>
    <t>RAZEM KZ11</t>
  </si>
  <si>
    <t>RAZM KZ2</t>
  </si>
  <si>
    <t>4. Stopień wykorzystania miejsc</t>
  </si>
  <si>
    <t>Liczba miejsc</t>
  </si>
  <si>
    <t>Stopień wykorzystania</t>
  </si>
  <si>
    <r>
      <t>RAZEM</t>
    </r>
    <r>
      <rPr>
        <sz val="10"/>
        <color theme="1"/>
        <rFont val="Verdana"/>
        <family val="2"/>
        <charset val="238"/>
      </rPr>
      <t xml:space="preserve"> </t>
    </r>
  </si>
  <si>
    <t>Koleje Dolnośląskie</t>
  </si>
  <si>
    <t>Przewozy Regionalne</t>
  </si>
  <si>
    <t>SZACOWANIE LICZBY PASAŻERÓW W DOBIE - W GODZINACH POMIAROWYCH</t>
  </si>
  <si>
    <t>SZACOWANIE ZAPEŁNIENIA POJAZDÓW W DOBIE - W GODZINACH POMIAROWYCH</t>
  </si>
  <si>
    <t>Punkt pomiarowy</t>
  </si>
  <si>
    <r>
      <t>RAZEM</t>
    </r>
    <r>
      <rPr>
        <i/>
        <sz val="10"/>
        <color theme="1"/>
        <rFont val="Verdana"/>
        <family val="2"/>
        <charset val="238"/>
      </rPr>
      <t xml:space="preserve"> (doba)</t>
    </r>
  </si>
  <si>
    <t>Łączna</t>
  </si>
  <si>
    <t>W dni robocze</t>
  </si>
  <si>
    <t>ile kursów w godzinie</t>
  </si>
  <si>
    <t>Godzina</t>
  </si>
  <si>
    <t>liczba kursów</t>
  </si>
  <si>
    <t>udział %</t>
  </si>
  <si>
    <t>P</t>
  </si>
  <si>
    <t>Wrocław główny</t>
  </si>
  <si>
    <t>szacowana liczba pojazdów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</si>
</sst>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\-mm\-dd;@"/>
    <numFmt numFmtId="165" formatCode="[$-F400]h:mm:ss\ AM/PM"/>
    <numFmt numFmtId="166" formatCode="0.0%"/>
    <numFmt numFmtId="167" formatCode="#,##0_ ;[Red]\-#,##0\ 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sz val="11"/>
      <color rgb="FF5A5A5A"/>
      <name val="Calibri"/>
      <family val="2"/>
      <charset val="238"/>
      <scheme val="minor"/>
    </font>
    <font>
      <sz val="16"/>
      <color theme="1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10"/>
      <color theme="4"/>
      <name val="Verdana"/>
      <family val="2"/>
      <charset val="238"/>
    </font>
    <font>
      <sz val="10"/>
      <color rgb="FF00B050"/>
      <name val="Verdana"/>
      <family val="2"/>
      <charset val="238"/>
    </font>
    <font>
      <i/>
      <sz val="10"/>
      <color rgb="FF00B050"/>
      <name val="Verdana"/>
      <family val="2"/>
      <charset val="238"/>
    </font>
    <font>
      <b/>
      <sz val="10"/>
      <color rgb="FF00B050"/>
      <name val="Verdana"/>
      <family val="2"/>
      <charset val="238"/>
    </font>
    <font>
      <b/>
      <i/>
      <sz val="10"/>
      <color rgb="FF00B05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</cellStyleXfs>
  <cellXfs count="188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Font="1" applyBorder="1" applyAlignment="1">
      <alignment horizontal="center"/>
    </xf>
    <xf numFmtId="20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1" xfId="1" applyBorder="1" applyAlignment="1">
      <alignment horizontal="center"/>
    </xf>
    <xf numFmtId="0" fontId="2" fillId="0" borderId="3" xfId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0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1" xfId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Alignment="1">
      <alignment horizontal="center"/>
    </xf>
    <xf numFmtId="20" fontId="0" fillId="0" borderId="7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2" fillId="0" borderId="8" xfId="1" applyFill="1" applyBorder="1" applyAlignment="1">
      <alignment horizontal="center"/>
    </xf>
    <xf numFmtId="49" fontId="0" fillId="0" borderId="8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20" fontId="0" fillId="0" borderId="11" xfId="0" applyNumberFormat="1" applyFon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20" fontId="0" fillId="0" borderId="13" xfId="0" applyNumberFormat="1" applyFont="1" applyBorder="1" applyAlignment="1">
      <alignment horizontal="center"/>
    </xf>
    <xf numFmtId="0" fontId="0" fillId="0" borderId="9" xfId="0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0" borderId="14" xfId="0" applyFill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4" fillId="2" borderId="1" xfId="2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3" fontId="7" fillId="0" borderId="1" xfId="0" applyNumberFormat="1" applyFont="1" applyBorder="1"/>
    <xf numFmtId="3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3" fontId="8" fillId="0" borderId="4" xfId="0" applyNumberFormat="1" applyFont="1" applyFill="1" applyBorder="1"/>
    <xf numFmtId="3" fontId="8" fillId="0" borderId="0" xfId="0" applyNumberFormat="1" applyFont="1" applyFill="1" applyBorder="1"/>
    <xf numFmtId="0" fontId="8" fillId="0" borderId="1" xfId="0" applyFont="1" applyBorder="1"/>
    <xf numFmtId="0" fontId="8" fillId="0" borderId="0" xfId="0" applyFont="1" applyFill="1" applyAlignment="1">
      <alignment horizontal="center"/>
    </xf>
    <xf numFmtId="0" fontId="10" fillId="4" borderId="16" xfId="0" applyFont="1" applyFill="1" applyBorder="1" applyAlignment="1">
      <alignment horizontal="left"/>
    </xf>
    <xf numFmtId="165" fontId="9" fillId="4" borderId="16" xfId="0" applyNumberFormat="1" applyFont="1" applyFill="1" applyBorder="1" applyAlignment="1">
      <alignment horizontal="center"/>
    </xf>
    <xf numFmtId="0" fontId="9" fillId="4" borderId="16" xfId="0" applyFont="1" applyFill="1" applyBorder="1"/>
    <xf numFmtId="0" fontId="13" fillId="5" borderId="0" xfId="3" applyFont="1" applyFill="1" applyBorder="1" applyAlignment="1">
      <alignment horizontal="justify" vertical="center"/>
    </xf>
    <xf numFmtId="0" fontId="6" fillId="5" borderId="0" xfId="3" applyFill="1" applyBorder="1"/>
    <xf numFmtId="0" fontId="6" fillId="0" borderId="0" xfId="3"/>
    <xf numFmtId="0" fontId="7" fillId="5" borderId="0" xfId="3" applyFont="1" applyFill="1" applyBorder="1" applyAlignment="1">
      <alignment horizontal="center" vertical="center"/>
    </xf>
    <xf numFmtId="0" fontId="8" fillId="5" borderId="0" xfId="3" applyFont="1" applyFill="1" applyBorder="1" applyAlignment="1">
      <alignment horizontal="center" vertical="center"/>
    </xf>
    <xf numFmtId="0" fontId="6" fillId="5" borderId="0" xfId="3" applyFill="1"/>
    <xf numFmtId="0" fontId="11" fillId="5" borderId="0" xfId="3" applyFont="1" applyFill="1" applyBorder="1" applyAlignment="1">
      <alignment horizontal="center" vertical="center"/>
    </xf>
    <xf numFmtId="0" fontId="14" fillId="5" borderId="0" xfId="3" applyFont="1" applyFill="1" applyBorder="1" applyAlignment="1">
      <alignment horizontal="center" vertical="center"/>
    </xf>
    <xf numFmtId="0" fontId="0" fillId="5" borderId="0" xfId="3" applyFont="1" applyFill="1" applyBorder="1" applyAlignment="1">
      <alignment horizontal="center"/>
    </xf>
    <xf numFmtId="0" fontId="6" fillId="5" borderId="0" xfId="3" applyFont="1" applyFill="1" applyBorder="1" applyAlignment="1">
      <alignment horizontal="center"/>
    </xf>
    <xf numFmtId="0" fontId="0" fillId="5" borderId="0" xfId="3" applyFont="1" applyFill="1" applyAlignment="1">
      <alignment horizont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8" fillId="0" borderId="19" xfId="0" applyFont="1" applyFill="1" applyBorder="1" applyAlignment="1"/>
    <xf numFmtId="0" fontId="8" fillId="0" borderId="17" xfId="0" applyFont="1" applyFill="1" applyBorder="1" applyAlignment="1"/>
    <xf numFmtId="0" fontId="8" fillId="0" borderId="18" xfId="0" applyFont="1" applyFill="1" applyBorder="1" applyAlignment="1"/>
    <xf numFmtId="3" fontId="8" fillId="0" borderId="1" xfId="0" applyNumberFormat="1" applyFont="1" applyFill="1" applyBorder="1"/>
    <xf numFmtId="0" fontId="8" fillId="0" borderId="20" xfId="0" applyFont="1" applyFill="1" applyBorder="1" applyAlignment="1"/>
    <xf numFmtId="0" fontId="8" fillId="0" borderId="0" xfId="0" applyFont="1" applyBorder="1"/>
    <xf numFmtId="165" fontId="8" fillId="2" borderId="1" xfId="0" applyNumberFormat="1" applyFont="1" applyFill="1" applyBorder="1"/>
    <xf numFmtId="0" fontId="12" fillId="0" borderId="1" xfId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8" xfId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6" fontId="0" fillId="0" borderId="1" xfId="4" applyNumberFormat="1" applyFont="1" applyBorder="1" applyAlignment="1">
      <alignment horizontal="center"/>
    </xf>
    <xf numFmtId="0" fontId="8" fillId="0" borderId="0" xfId="0" applyFont="1" applyFill="1" applyBorder="1"/>
    <xf numFmtId="165" fontId="8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/>
    <xf numFmtId="165" fontId="8" fillId="0" borderId="0" xfId="0" applyNumberFormat="1" applyFont="1" applyFill="1" applyBorder="1" applyAlignment="1">
      <alignment horizontal="center"/>
    </xf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0" fontId="7" fillId="0" borderId="1" xfId="0" applyFont="1" applyFill="1" applyBorder="1"/>
    <xf numFmtId="166" fontId="7" fillId="0" borderId="1" xfId="4" applyNumberFormat="1" applyFont="1" applyBorder="1" applyAlignment="1">
      <alignment horizontal="right"/>
    </xf>
    <xf numFmtId="0" fontId="16" fillId="6" borderId="0" xfId="0" applyFont="1" applyFill="1"/>
    <xf numFmtId="0" fontId="0" fillId="6" borderId="0" xfId="0" applyFill="1"/>
    <xf numFmtId="10" fontId="17" fillId="0" borderId="0" xfId="4" applyNumberFormat="1" applyFont="1"/>
    <xf numFmtId="165" fontId="8" fillId="0" borderId="0" xfId="0" applyNumberFormat="1" applyFont="1"/>
    <xf numFmtId="3" fontId="19" fillId="3" borderId="1" xfId="0" applyNumberFormat="1" applyFont="1" applyFill="1" applyBorder="1"/>
    <xf numFmtId="1" fontId="8" fillId="0" borderId="0" xfId="0" applyNumberFormat="1" applyFont="1"/>
    <xf numFmtId="3" fontId="18" fillId="3" borderId="1" xfId="0" applyNumberFormat="1" applyFont="1" applyFill="1" applyBorder="1"/>
    <xf numFmtId="0" fontId="7" fillId="0" borderId="0" xfId="0" applyFont="1"/>
    <xf numFmtId="167" fontId="7" fillId="0" borderId="0" xfId="0" applyNumberFormat="1" applyFont="1"/>
    <xf numFmtId="165" fontId="8" fillId="2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wrapText="1"/>
    </xf>
    <xf numFmtId="3" fontId="18" fillId="3" borderId="1" xfId="0" applyNumberFormat="1" applyFont="1" applyFill="1" applyBorder="1" applyAlignment="1">
      <alignment vertical="center" wrapText="1"/>
    </xf>
    <xf numFmtId="3" fontId="19" fillId="3" borderId="1" xfId="0" applyNumberFormat="1" applyFont="1" applyFill="1" applyBorder="1" applyAlignment="1">
      <alignment vertical="center"/>
    </xf>
    <xf numFmtId="0" fontId="16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8" fillId="6" borderId="0" xfId="0" applyFont="1" applyFill="1" applyAlignment="1">
      <alignment horizontal="left"/>
    </xf>
    <xf numFmtId="10" fontId="8" fillId="0" borderId="0" xfId="0" applyNumberFormat="1" applyFont="1"/>
    <xf numFmtId="10" fontId="20" fillId="0" borderId="0" xfId="0" applyNumberFormat="1" applyFont="1"/>
    <xf numFmtId="0" fontId="0" fillId="0" borderId="0" xfId="0" applyAlignment="1">
      <alignment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166" fontId="8" fillId="0" borderId="1" xfId="4" applyNumberFormat="1" applyFont="1" applyBorder="1" applyAlignment="1">
      <alignment horizontal="right"/>
    </xf>
    <xf numFmtId="167" fontId="7" fillId="0" borderId="1" xfId="4" applyNumberFormat="1" applyFont="1" applyBorder="1" applyAlignment="1">
      <alignment horizontal="right"/>
    </xf>
    <xf numFmtId="167" fontId="8" fillId="0" borderId="1" xfId="4" applyNumberFormat="1" applyFont="1" applyBorder="1" applyAlignment="1">
      <alignment horizontal="right"/>
    </xf>
    <xf numFmtId="167" fontId="21" fillId="0" borderId="1" xfId="0" applyNumberFormat="1" applyFont="1" applyBorder="1" applyAlignment="1">
      <alignment wrapText="1"/>
    </xf>
    <xf numFmtId="3" fontId="22" fillId="3" borderId="1" xfId="0" applyNumberFormat="1" applyFont="1" applyFill="1" applyBorder="1"/>
    <xf numFmtId="0" fontId="7" fillId="0" borderId="0" xfId="0" applyFont="1" applyFill="1" applyBorder="1" applyAlignment="1">
      <alignment horizontal="center"/>
    </xf>
    <xf numFmtId="167" fontId="7" fillId="0" borderId="0" xfId="4" applyNumberFormat="1" applyFont="1" applyBorder="1" applyAlignment="1">
      <alignment horizontal="right"/>
    </xf>
    <xf numFmtId="167" fontId="23" fillId="0" borderId="0" xfId="0" applyNumberFormat="1" applyFont="1" applyBorder="1" applyAlignment="1">
      <alignment wrapText="1"/>
    </xf>
    <xf numFmtId="3" fontId="24" fillId="3" borderId="1" xfId="0" applyNumberFormat="1" applyFont="1" applyFill="1" applyBorder="1"/>
    <xf numFmtId="3" fontId="18" fillId="0" borderId="0" xfId="0" applyNumberFormat="1" applyFont="1" applyFill="1" applyBorder="1"/>
    <xf numFmtId="0" fontId="8" fillId="0" borderId="1" xfId="0" applyFont="1" applyFill="1" applyBorder="1" applyAlignment="1">
      <alignment vertical="center"/>
    </xf>
    <xf numFmtId="10" fontId="21" fillId="0" borderId="0" xfId="4" applyNumberFormat="1" applyFont="1"/>
    <xf numFmtId="10" fontId="21" fillId="0" borderId="0" xfId="4" applyNumberFormat="1" applyFont="1" applyFill="1" applyBorder="1" applyAlignment="1"/>
    <xf numFmtId="3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167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167" fontId="0" fillId="0" borderId="0" xfId="0" applyNumberFormat="1"/>
    <xf numFmtId="167" fontId="0" fillId="0" borderId="1" xfId="0" applyNumberFormat="1" applyBorder="1"/>
    <xf numFmtId="10" fontId="0" fillId="0" borderId="1" xfId="4" applyNumberFormat="1" applyFont="1" applyBorder="1"/>
    <xf numFmtId="167" fontId="1" fillId="0" borderId="1" xfId="0" applyNumberFormat="1" applyFont="1" applyBorder="1"/>
    <xf numFmtId="10" fontId="1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2" fontId="7" fillId="2" borderId="10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165" fontId="8" fillId="2" borderId="10" xfId="0" applyNumberFormat="1" applyFont="1" applyFill="1" applyBorder="1" applyAlignment="1">
      <alignment horizontal="center" vertical="center" wrapText="1"/>
    </xf>
    <xf numFmtId="165" fontId="8" fillId="2" borderId="12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</cellXfs>
  <cellStyles count="5">
    <cellStyle name="Excel Built-in Normal" xfId="1"/>
    <cellStyle name="Normalny" xfId="0" builtinId="0"/>
    <cellStyle name="Normalny 2" xfId="2"/>
    <cellStyle name="Normalny 4" xfId="3"/>
    <cellStyle name="Procentowy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1958538649011"/>
          <c:y val="8.3511568225935529E-2"/>
          <c:w val="0.81334472040224171"/>
          <c:h val="0.685599603016196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STATYSTYKI!$B$72</c:f>
              <c:strCache>
                <c:ptCount val="1"/>
                <c:pt idx="0">
                  <c:v>Koleje Dolnośląskie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lt1"/>
              </a:solidFill>
              <a:ln w="12700" cap="flat" cmpd="sng" algn="ctr">
                <a:solidFill>
                  <a:schemeClr val="accent1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STATYSTYKI!$D$70:$D$71</c:f>
              <c:strCache>
                <c:ptCount val="2"/>
                <c:pt idx="0">
                  <c:v>RAZEM</c:v>
                </c:pt>
                <c:pt idx="1">
                  <c:v>RAZEM</c:v>
                </c:pt>
              </c:strCache>
            </c:strRef>
          </c:cat>
          <c:val>
            <c:numRef>
              <c:f>STATYSTYKI!$D$72</c:f>
              <c:numCache>
                <c:formatCode>#,##0</c:formatCode>
                <c:ptCount val="1"/>
                <c:pt idx="0">
                  <c:v>6775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CE-40AC-9969-5B0CA53553EC}"/>
            </c:ext>
          </c:extLst>
        </c:ser>
        <c:ser>
          <c:idx val="1"/>
          <c:order val="1"/>
          <c:tx>
            <c:strRef>
              <c:f>STATYSTYKI!$B$73</c:f>
              <c:strCache>
                <c:ptCount val="1"/>
                <c:pt idx="0">
                  <c:v>Przewozy Regionalne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lt1"/>
              </a:solidFill>
              <a:ln w="12700" cap="flat" cmpd="sng" algn="ctr">
                <a:solidFill>
                  <a:schemeClr val="accent2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STATYSTYKI!$D$70:$D$71</c:f>
              <c:strCache>
                <c:ptCount val="2"/>
                <c:pt idx="0">
                  <c:v>RAZEM</c:v>
                </c:pt>
                <c:pt idx="1">
                  <c:v>RAZEM</c:v>
                </c:pt>
              </c:strCache>
            </c:strRef>
          </c:cat>
          <c:val>
            <c:numRef>
              <c:f>STATYSTYKI!$D$73</c:f>
              <c:numCache>
                <c:formatCode>#,##0</c:formatCode>
                <c:ptCount val="1"/>
                <c:pt idx="0">
                  <c:v>5259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CE-40AC-9969-5B0CA5355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671040"/>
        <c:axId val="119681024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STATYSTYKI!$C$74</c15:sqref>
                        </c15:formulaRef>
                      </c:ext>
                    </c:extLst>
                    <c:strCache>
                      <c:ptCount val="1"/>
                      <c:pt idx="0">
                        <c:v>RAZEM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STATYSTYKI!$D$70:$D$71</c15:sqref>
                        </c15:formulaRef>
                      </c:ext>
                    </c:extLst>
                    <c:strCache>
                      <c:ptCount val="2"/>
                      <c:pt idx="0">
                        <c:v>RAZEM</c:v>
                      </c:pt>
                      <c:pt idx="1">
                        <c:v>RAZEM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STATYSTYKI!$D$74</c15:sqref>
                        </c15:formulaRef>
                      </c:ext>
                    </c:extLst>
                    <c:numCache>
                      <c:formatCode>#,##0</c:formatCode>
                      <c:ptCount val="1"/>
                      <c:pt idx="0">
                        <c:v>12377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8FCE-40AC-9969-5B0CA53553EC}"/>
                  </c:ext>
                </c:extLst>
              </c15:ser>
            </c15:filteredBarSeries>
          </c:ext>
        </c:extLst>
      </c:barChart>
      <c:catAx>
        <c:axId val="11967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9681024"/>
        <c:crosses val="autoZero"/>
        <c:auto val="1"/>
        <c:lblAlgn val="ctr"/>
        <c:lblOffset val="100"/>
        <c:noMultiLvlLbl val="0"/>
      </c:catAx>
      <c:valAx>
        <c:axId val="11968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1967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476064189413986"/>
          <c:y val="0.89023856238042653"/>
          <c:w val="0.73935391492706448"/>
          <c:h val="7.82120558407271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pl-PL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44731513063903E-2"/>
          <c:y val="5.2788214751164422E-2"/>
          <c:w val="0.93025226052669052"/>
          <c:h val="0.82734523329812071"/>
        </c:manualLayout>
      </c:layout>
      <c:lineChart>
        <c:grouping val="standard"/>
        <c:varyColors val="0"/>
        <c:ser>
          <c:idx val="0"/>
          <c:order val="0"/>
          <c:tx>
            <c:strRef>
              <c:f>SZACOWANIE!$B$33</c:f>
              <c:strCache>
                <c:ptCount val="1"/>
                <c:pt idx="0">
                  <c:v>RAZEM</c:v>
                </c:pt>
              </c:strCache>
            </c:strRef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accent1">
                  <a:lumMod val="20000"/>
                  <a:lumOff val="80000"/>
                </a:schemeClr>
              </a:solidFill>
              <a:ln w="12700" cap="flat" cmpd="sng" algn="ctr">
                <a:solidFill>
                  <a:schemeClr val="accent1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SZACOWANIE!$E$4:$AB$5</c:f>
              <c:multiLvlStrCache>
                <c:ptCount val="24"/>
                <c:lvl>
                  <c:pt idx="0">
                    <c:v>01:00:00</c:v>
                  </c:pt>
                  <c:pt idx="1">
                    <c:v>02:00:00</c:v>
                  </c:pt>
                  <c:pt idx="2">
                    <c:v>03:00:00</c:v>
                  </c:pt>
                  <c:pt idx="3">
                    <c:v>04:00:00</c:v>
                  </c:pt>
                  <c:pt idx="4">
                    <c:v>05:00:00</c:v>
                  </c:pt>
                  <c:pt idx="5">
                    <c:v>06:00:00</c:v>
                  </c:pt>
                  <c:pt idx="6">
                    <c:v>07:00:00</c:v>
                  </c:pt>
                  <c:pt idx="7">
                    <c:v>08:00:00</c:v>
                  </c:pt>
                  <c:pt idx="8">
                    <c:v>09:00:00</c:v>
                  </c:pt>
                  <c:pt idx="9">
                    <c:v>10:00:00</c:v>
                  </c:pt>
                  <c:pt idx="10">
                    <c:v>11:00:00</c:v>
                  </c:pt>
                  <c:pt idx="11">
                    <c:v>12:00:00</c:v>
                  </c:pt>
                  <c:pt idx="12">
                    <c:v>13:00:00</c:v>
                  </c:pt>
                  <c:pt idx="13">
                    <c:v>14:00:00</c:v>
                  </c:pt>
                  <c:pt idx="14">
                    <c:v>15:00:00</c:v>
                  </c:pt>
                  <c:pt idx="15">
                    <c:v>16:00:00</c:v>
                  </c:pt>
                  <c:pt idx="16">
                    <c:v>17:00:00</c:v>
                  </c:pt>
                  <c:pt idx="17">
                    <c:v>18:00:00</c:v>
                  </c:pt>
                  <c:pt idx="18">
                    <c:v>19:00:00</c:v>
                  </c:pt>
                  <c:pt idx="19">
                    <c:v>20:00:00</c:v>
                  </c:pt>
                  <c:pt idx="20">
                    <c:v>21:00:00</c:v>
                  </c:pt>
                  <c:pt idx="21">
                    <c:v>22:00:00</c:v>
                  </c:pt>
                  <c:pt idx="22">
                    <c:v>23:00:00</c:v>
                  </c:pt>
                  <c:pt idx="23">
                    <c:v>00:00:00</c:v>
                  </c:pt>
                </c:lvl>
                <c:lvl>
                  <c:pt idx="0">
                    <c:v>00:00:00</c:v>
                  </c:pt>
                  <c:pt idx="1">
                    <c:v>01:00:00</c:v>
                  </c:pt>
                  <c:pt idx="2">
                    <c:v>02:00:00</c:v>
                  </c:pt>
                  <c:pt idx="3">
                    <c:v>03:00:00</c:v>
                  </c:pt>
                  <c:pt idx="4">
                    <c:v>04:00:00</c:v>
                  </c:pt>
                  <c:pt idx="5">
                    <c:v>05:00:00</c:v>
                  </c:pt>
                  <c:pt idx="6">
                    <c:v>06:00:00</c:v>
                  </c:pt>
                  <c:pt idx="7">
                    <c:v>07:00:00</c:v>
                  </c:pt>
                  <c:pt idx="8">
                    <c:v>08:00:00</c:v>
                  </c:pt>
                  <c:pt idx="9">
                    <c:v>09:00:00</c:v>
                  </c:pt>
                  <c:pt idx="10">
                    <c:v>10:00:00</c:v>
                  </c:pt>
                  <c:pt idx="11">
                    <c:v>11:00:00</c:v>
                  </c:pt>
                  <c:pt idx="12">
                    <c:v>12:00:00</c:v>
                  </c:pt>
                  <c:pt idx="13">
                    <c:v>13:00:00</c:v>
                  </c:pt>
                  <c:pt idx="14">
                    <c:v>14:00:00</c:v>
                  </c:pt>
                  <c:pt idx="15">
                    <c:v>15:00:00</c:v>
                  </c:pt>
                  <c:pt idx="16">
                    <c:v>16:00:00</c:v>
                  </c:pt>
                  <c:pt idx="17">
                    <c:v>17:00:00</c:v>
                  </c:pt>
                  <c:pt idx="18">
                    <c:v>18:00:00</c:v>
                  </c:pt>
                  <c:pt idx="19">
                    <c:v>19:00:00</c:v>
                  </c:pt>
                  <c:pt idx="20">
                    <c:v>20:00:00</c:v>
                  </c:pt>
                  <c:pt idx="21">
                    <c:v>21:00:00</c:v>
                  </c:pt>
                  <c:pt idx="22">
                    <c:v>22:00:00</c:v>
                  </c:pt>
                  <c:pt idx="23">
                    <c:v>23:00:00</c:v>
                  </c:pt>
                </c:lvl>
              </c:multiLvl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SZACOWANIE!$C$4:$AB$5</c15:sqref>
                  </c15:fullRef>
                </c:ext>
              </c:extLst>
            </c:multiLvlStrRef>
          </c:cat>
          <c:val>
            <c:numRef>
              <c:f>SZACOWANIE!$E$33:$AB$33</c:f>
              <c:numCache>
                <c:formatCode>#,##0</c:formatCode>
                <c:ptCount val="24"/>
                <c:pt idx="0">
                  <c:v>6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41</c:v>
                </c:pt>
                <c:pt idx="5">
                  <c:v>300</c:v>
                </c:pt>
                <c:pt idx="6">
                  <c:v>960</c:v>
                </c:pt>
                <c:pt idx="7">
                  <c:v>2604</c:v>
                </c:pt>
                <c:pt idx="8">
                  <c:v>1347</c:v>
                </c:pt>
                <c:pt idx="9">
                  <c:v>1072</c:v>
                </c:pt>
                <c:pt idx="10">
                  <c:v>1028</c:v>
                </c:pt>
                <c:pt idx="11">
                  <c:v>950</c:v>
                </c:pt>
                <c:pt idx="12">
                  <c:v>926</c:v>
                </c:pt>
                <c:pt idx="13">
                  <c:v>1012</c:v>
                </c:pt>
                <c:pt idx="14">
                  <c:v>1313</c:v>
                </c:pt>
                <c:pt idx="15">
                  <c:v>1573</c:v>
                </c:pt>
                <c:pt idx="16">
                  <c:v>1774</c:v>
                </c:pt>
                <c:pt idx="17">
                  <c:v>1390</c:v>
                </c:pt>
                <c:pt idx="18">
                  <c:v>1021</c:v>
                </c:pt>
                <c:pt idx="19">
                  <c:v>646</c:v>
                </c:pt>
                <c:pt idx="20">
                  <c:v>310</c:v>
                </c:pt>
                <c:pt idx="21">
                  <c:v>182</c:v>
                </c:pt>
                <c:pt idx="22">
                  <c:v>120</c:v>
                </c:pt>
                <c:pt idx="23">
                  <c:v>31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SZACOWANIE!$C$33:$AB$33</c15:sqref>
                  </c15:fullRef>
                </c:ext>
              </c:extLst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4C-457F-A42B-8CC203E3F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231424"/>
        <c:axId val="122237312"/>
      </c:lineChart>
      <c:catAx>
        <c:axId val="12223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22237312"/>
        <c:crosses val="autoZero"/>
        <c:auto val="1"/>
        <c:lblAlgn val="ctr"/>
        <c:lblOffset val="100"/>
        <c:noMultiLvlLbl val="0"/>
      </c:catAx>
      <c:valAx>
        <c:axId val="122237312"/>
        <c:scaling>
          <c:orientation val="minMax"/>
          <c:max val="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2223142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0</xdr:rowOff>
    </xdr:from>
    <xdr:to>
      <xdr:col>2</xdr:col>
      <xdr:colOff>15240</xdr:colOff>
      <xdr:row>7</xdr:row>
      <xdr:rowOff>160020</xdr:rowOff>
    </xdr:to>
    <xdr:pic>
      <xdr:nvPicPr>
        <xdr:cNvPr id="2" name="Obraz 3">
          <a:extLst>
            <a:ext uri="{FF2B5EF4-FFF2-40B4-BE49-F238E27FC236}">
              <a16:creationId xmlns="" xmlns:a16="http://schemas.microsoft.com/office/drawing/2014/main" id="{168626B7-BA7D-4FED-B048-A31372CFB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65760"/>
          <a:ext cx="1082040" cy="1074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15240</xdr:rowOff>
    </xdr:from>
    <xdr:to>
      <xdr:col>8</xdr:col>
      <xdr:colOff>571500</xdr:colOff>
      <xdr:row>6</xdr:row>
      <xdr:rowOff>129540</xdr:rowOff>
    </xdr:to>
    <xdr:sp macro="" textlink="">
      <xdr:nvSpPr>
        <xdr:cNvPr id="3" name="Pole tekstowe 19">
          <a:extLst>
            <a:ext uri="{FF2B5EF4-FFF2-40B4-BE49-F238E27FC236}">
              <a16:creationId xmlns="" xmlns:a16="http://schemas.microsoft.com/office/drawing/2014/main" id="{84853D5D-D87C-433E-8A44-D9C8474E1CE8}"/>
            </a:ext>
          </a:extLst>
        </xdr:cNvPr>
        <xdr:cNvSpPr txBox="1">
          <a:spLocks noChangeArrowheads="1"/>
        </xdr:cNvSpPr>
      </xdr:nvSpPr>
      <xdr:spPr bwMode="auto">
        <a:xfrm>
          <a:off x="1219200" y="746760"/>
          <a:ext cx="42291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pl-PL" sz="1000" b="1" i="0" u="none" strike="noStrike" baseline="0">
              <a:solidFill>
                <a:srgbClr val="000000"/>
              </a:solidFill>
              <a:latin typeface="Verdana"/>
              <a:ea typeface="Verdana"/>
            </a:rPr>
            <a:t>Kompleksowe Badania Ruchu we Wrocławiu i otoczeniu – KBR 2018</a:t>
          </a:r>
        </a:p>
      </xdr:txBody>
    </xdr:sp>
    <xdr:clientData/>
  </xdr:twoCellAnchor>
  <xdr:twoCellAnchor editAs="oneCell">
    <xdr:from>
      <xdr:col>0</xdr:col>
      <xdr:colOff>38100</xdr:colOff>
      <xdr:row>43</xdr:row>
      <xdr:rowOff>27214</xdr:rowOff>
    </xdr:from>
    <xdr:to>
      <xdr:col>9</xdr:col>
      <xdr:colOff>25854</xdr:colOff>
      <xdr:row>47</xdr:row>
      <xdr:rowOff>153760</xdr:rowOff>
    </xdr:to>
    <xdr:pic>
      <xdr:nvPicPr>
        <xdr:cNvPr id="4" name="Obraz 3" descr="KBR-footer">
          <a:extLst>
            <a:ext uri="{FF2B5EF4-FFF2-40B4-BE49-F238E27FC236}">
              <a16:creationId xmlns="" xmlns:a16="http://schemas.microsoft.com/office/drawing/2014/main" id="{4655DEDA-5EA5-4F80-9856-9608BC6DEA3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807234"/>
          <a:ext cx="5466534" cy="858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82</xdr:row>
      <xdr:rowOff>0</xdr:rowOff>
    </xdr:from>
    <xdr:to>
      <xdr:col>5</xdr:col>
      <xdr:colOff>1066800</xdr:colOff>
      <xdr:row>99</xdr:row>
      <xdr:rowOff>152400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E6E60582-ADDE-452B-A39A-75B4A6866E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15239</xdr:colOff>
      <xdr:row>3</xdr:row>
      <xdr:rowOff>15240</xdr:rowOff>
    </xdr:from>
    <xdr:to>
      <xdr:col>52</xdr:col>
      <xdr:colOff>728868</xdr:colOff>
      <xdr:row>32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6DDE9410-D252-4F94-A9D7-104D8BE9B5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PW/Wroc&#322;aw/Etap%205/2018-11-29/8_3/szacowanie/8_3_RING_2_BZM_LJ_mb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OWA"/>
      <sheetName val="SPIS TREŚCI"/>
      <sheetName val="BAZA DANYCH"/>
      <sheetName val="STATYSTYKI"/>
      <sheetName val="SZACOWANIE"/>
      <sheetName val="Kursy"/>
      <sheetName val="ZESTAWIENIE NUMERÓW BOCZNYCH"/>
      <sheetName val="LICZBA MIEJSC"/>
    </sheetNames>
    <sheetDataSet>
      <sheetData sheetId="0"/>
      <sheetData sheetId="1"/>
      <sheetData sheetId="2"/>
      <sheetData sheetId="3">
        <row r="4">
          <cell r="A4" t="str">
            <v>Osiedle we Wrocławiu</v>
          </cell>
        </row>
        <row r="83">
          <cell r="A83" t="str">
            <v>RAZEM</v>
          </cell>
        </row>
        <row r="460">
          <cell r="B460" t="str">
            <v>Rodzaj przewoźnika</v>
          </cell>
        </row>
        <row r="467">
          <cell r="B467" t="str">
            <v>RAZEM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="80" zoomScaleNormal="100" zoomScaleSheetLayoutView="80" workbookViewId="0">
      <selection activeCell="M36" sqref="M36"/>
    </sheetView>
  </sheetViews>
  <sheetFormatPr defaultColWidth="8.85546875" defaultRowHeight="15" x14ac:dyDescent="0.25"/>
  <cols>
    <col min="1" max="8" width="8.85546875" style="79"/>
    <col min="9" max="9" width="8.7109375" style="79" customWidth="1"/>
    <col min="10" max="16384" width="8.85546875" style="79"/>
  </cols>
  <sheetData>
    <row r="1" spans="1:9" x14ac:dyDescent="0.25">
      <c r="A1" s="77"/>
      <c r="B1" s="78"/>
      <c r="C1" s="78"/>
      <c r="D1" s="78"/>
      <c r="E1" s="78"/>
      <c r="F1" s="78"/>
      <c r="G1" s="78"/>
      <c r="H1" s="78"/>
      <c r="I1" s="78"/>
    </row>
    <row r="2" spans="1:9" x14ac:dyDescent="0.25">
      <c r="A2" s="80"/>
      <c r="B2" s="78"/>
      <c r="C2" s="78"/>
      <c r="D2" s="78"/>
      <c r="E2" s="78"/>
      <c r="F2" s="78"/>
      <c r="G2" s="78"/>
      <c r="H2" s="78"/>
      <c r="I2" s="78"/>
    </row>
    <row r="3" spans="1:9" x14ac:dyDescent="0.25">
      <c r="A3" s="78"/>
      <c r="B3" s="78"/>
      <c r="C3" s="78"/>
      <c r="D3" s="78"/>
      <c r="E3" s="78"/>
      <c r="F3" s="78"/>
      <c r="G3" s="78"/>
      <c r="H3" s="78"/>
      <c r="I3" s="78"/>
    </row>
    <row r="4" spans="1:9" x14ac:dyDescent="0.25">
      <c r="A4" s="81"/>
      <c r="B4" s="78"/>
      <c r="C4" s="78"/>
      <c r="D4" s="78"/>
      <c r="E4" s="78"/>
      <c r="F4" s="78"/>
      <c r="G4" s="78"/>
      <c r="H4" s="78"/>
      <c r="I4" s="78"/>
    </row>
    <row r="5" spans="1:9" x14ac:dyDescent="0.25">
      <c r="A5" s="81"/>
      <c r="B5" s="78"/>
      <c r="C5" s="78"/>
      <c r="D5" s="78"/>
      <c r="E5" s="78"/>
      <c r="F5" s="78"/>
      <c r="G5" s="78"/>
      <c r="H5" s="78"/>
      <c r="I5" s="78"/>
    </row>
    <row r="6" spans="1:9" x14ac:dyDescent="0.25">
      <c r="A6" s="81"/>
      <c r="B6" s="78"/>
      <c r="C6" s="78"/>
      <c r="D6" s="78"/>
      <c r="E6" s="78"/>
      <c r="F6" s="78"/>
      <c r="G6" s="78"/>
      <c r="H6" s="78"/>
      <c r="I6" s="78"/>
    </row>
    <row r="7" spans="1:9" x14ac:dyDescent="0.25">
      <c r="A7" s="81"/>
      <c r="B7" s="78"/>
      <c r="C7" s="78"/>
      <c r="D7" s="78"/>
      <c r="E7" s="78"/>
      <c r="F7" s="78"/>
      <c r="G7" s="78"/>
      <c r="H7" s="78"/>
      <c r="I7" s="78"/>
    </row>
    <row r="8" spans="1:9" x14ac:dyDescent="0.25">
      <c r="A8" s="81"/>
      <c r="B8" s="78"/>
      <c r="C8" s="78"/>
      <c r="D8" s="78"/>
      <c r="E8" s="78"/>
      <c r="F8" s="78"/>
      <c r="G8" s="78"/>
      <c r="H8" s="78"/>
      <c r="I8" s="78"/>
    </row>
    <row r="9" spans="1:9" x14ac:dyDescent="0.25">
      <c r="A9" s="81"/>
      <c r="B9" s="78"/>
      <c r="C9" s="78"/>
      <c r="D9" s="78"/>
      <c r="E9" s="78"/>
      <c r="F9" s="78"/>
      <c r="G9" s="78"/>
      <c r="H9" s="78"/>
      <c r="I9" s="78"/>
    </row>
    <row r="10" spans="1:9" x14ac:dyDescent="0.25">
      <c r="A10" s="78"/>
      <c r="B10" s="78"/>
      <c r="C10" s="78"/>
      <c r="D10" s="78"/>
      <c r="F10" s="78"/>
      <c r="G10" s="78"/>
      <c r="H10" s="78"/>
      <c r="I10" s="78"/>
    </row>
    <row r="11" spans="1:9" x14ac:dyDescent="0.25">
      <c r="A11" s="78"/>
      <c r="B11" s="78"/>
      <c r="C11" s="78"/>
      <c r="D11" s="78"/>
      <c r="E11" s="82"/>
      <c r="F11" s="78"/>
      <c r="G11" s="78"/>
      <c r="H11" s="78"/>
      <c r="I11" s="78"/>
    </row>
    <row r="12" spans="1:9" ht="4.9000000000000004" customHeight="1" x14ac:dyDescent="0.25">
      <c r="A12" s="83"/>
      <c r="B12" s="78"/>
      <c r="C12" s="78"/>
      <c r="D12" s="78"/>
      <c r="F12" s="78"/>
      <c r="G12" s="78"/>
      <c r="H12" s="78"/>
      <c r="I12" s="78"/>
    </row>
    <row r="13" spans="1:9" ht="19.5" x14ac:dyDescent="0.25">
      <c r="A13" s="78"/>
      <c r="B13" s="78"/>
      <c r="C13" s="78"/>
      <c r="D13" s="78"/>
      <c r="E13" s="84" t="s">
        <v>85</v>
      </c>
      <c r="F13" s="78"/>
      <c r="G13" s="78"/>
      <c r="H13" s="78"/>
      <c r="I13" s="78"/>
    </row>
    <row r="14" spans="1:9" ht="4.9000000000000004" customHeight="1" x14ac:dyDescent="0.25">
      <c r="A14" s="81"/>
      <c r="B14" s="78"/>
      <c r="C14" s="78"/>
      <c r="D14" s="78"/>
      <c r="F14" s="78"/>
      <c r="G14" s="78"/>
      <c r="H14" s="78"/>
      <c r="I14" s="78"/>
    </row>
    <row r="15" spans="1:9" ht="19.5" x14ac:dyDescent="0.25">
      <c r="A15" s="81"/>
      <c r="B15" s="78"/>
      <c r="C15" s="78"/>
      <c r="D15" s="78"/>
      <c r="E15" s="84" t="s">
        <v>86</v>
      </c>
      <c r="F15" s="78"/>
      <c r="G15" s="78"/>
      <c r="H15" s="78"/>
      <c r="I15" s="78"/>
    </row>
    <row r="16" spans="1:9" x14ac:dyDescent="0.25">
      <c r="A16" s="81"/>
      <c r="B16" s="78"/>
      <c r="C16" s="78"/>
      <c r="D16" s="78"/>
      <c r="F16" s="78"/>
      <c r="G16" s="78"/>
      <c r="H16" s="78"/>
      <c r="I16" s="78"/>
    </row>
    <row r="17" spans="1:9" x14ac:dyDescent="0.25">
      <c r="A17" s="81"/>
      <c r="B17" s="78"/>
      <c r="C17" s="78"/>
      <c r="D17" s="78"/>
      <c r="E17" s="78"/>
      <c r="F17" s="78"/>
      <c r="G17" s="78"/>
      <c r="H17" s="78"/>
      <c r="I17" s="78"/>
    </row>
    <row r="18" spans="1:9" x14ac:dyDescent="0.25">
      <c r="A18" s="81"/>
      <c r="B18" s="78"/>
      <c r="C18" s="78"/>
      <c r="D18" s="78"/>
      <c r="E18" s="78"/>
      <c r="F18" s="78"/>
      <c r="G18" s="78"/>
      <c r="H18" s="78"/>
      <c r="I18" s="78"/>
    </row>
    <row r="19" spans="1:9" x14ac:dyDescent="0.25">
      <c r="A19" s="81"/>
      <c r="B19" s="78"/>
      <c r="C19" s="78"/>
      <c r="D19" s="78"/>
      <c r="E19" s="83" t="s">
        <v>87</v>
      </c>
      <c r="F19" s="78"/>
      <c r="G19" s="78"/>
      <c r="H19" s="78"/>
      <c r="I19" s="78"/>
    </row>
    <row r="20" spans="1:9" x14ac:dyDescent="0.25">
      <c r="A20" s="81"/>
      <c r="B20" s="78"/>
      <c r="C20" s="78"/>
      <c r="D20" s="78"/>
      <c r="E20" s="78"/>
      <c r="F20" s="78"/>
      <c r="G20" s="78"/>
      <c r="H20" s="78"/>
      <c r="I20" s="78"/>
    </row>
    <row r="21" spans="1:9" x14ac:dyDescent="0.25">
      <c r="A21" s="81"/>
      <c r="B21" s="78"/>
      <c r="C21" s="78"/>
      <c r="D21" s="78"/>
      <c r="E21" s="78"/>
      <c r="F21" s="78"/>
      <c r="G21" s="78"/>
      <c r="H21" s="78"/>
      <c r="I21" s="78"/>
    </row>
    <row r="22" spans="1:9" x14ac:dyDescent="0.25">
      <c r="A22" s="81"/>
      <c r="B22" s="78"/>
      <c r="C22" s="78"/>
      <c r="D22" s="82"/>
      <c r="E22" s="82"/>
      <c r="F22" s="78"/>
      <c r="G22" s="78"/>
      <c r="H22" s="78"/>
      <c r="I22" s="78"/>
    </row>
    <row r="23" spans="1:9" x14ac:dyDescent="0.25">
      <c r="A23" s="81"/>
      <c r="B23" s="78"/>
      <c r="C23" s="78"/>
      <c r="D23" s="78"/>
      <c r="E23" s="78"/>
      <c r="F23" s="78"/>
      <c r="G23" s="78"/>
      <c r="H23" s="78"/>
      <c r="I23" s="78"/>
    </row>
    <row r="24" spans="1:9" x14ac:dyDescent="0.25">
      <c r="A24" s="81"/>
      <c r="B24" s="78"/>
      <c r="C24" s="78"/>
      <c r="D24" s="78"/>
      <c r="E24" s="85" t="s">
        <v>88</v>
      </c>
      <c r="F24" s="78"/>
      <c r="G24" s="78"/>
      <c r="H24" s="78"/>
      <c r="I24" s="78"/>
    </row>
    <row r="25" spans="1:9" x14ac:dyDescent="0.25">
      <c r="A25" s="81"/>
      <c r="B25" s="78"/>
      <c r="C25" s="78"/>
      <c r="D25" s="78"/>
      <c r="E25" s="87" t="s">
        <v>89</v>
      </c>
      <c r="F25" s="78"/>
      <c r="G25" s="78"/>
      <c r="H25" s="78"/>
      <c r="I25" s="78"/>
    </row>
    <row r="26" spans="1:9" x14ac:dyDescent="0.25">
      <c r="B26" s="78"/>
      <c r="C26" s="78"/>
      <c r="D26" s="78"/>
      <c r="E26" s="82"/>
      <c r="F26" s="78"/>
      <c r="G26" s="78"/>
      <c r="H26" s="78"/>
      <c r="I26" s="78"/>
    </row>
    <row r="27" spans="1:9" x14ac:dyDescent="0.25">
      <c r="A27" s="81" t="s">
        <v>90</v>
      </c>
      <c r="B27" s="78"/>
      <c r="C27" s="78"/>
      <c r="D27" s="78"/>
      <c r="E27" s="86" t="s">
        <v>92</v>
      </c>
      <c r="F27" s="78"/>
      <c r="G27" s="78"/>
      <c r="H27" s="78"/>
      <c r="I27" s="78"/>
    </row>
    <row r="28" spans="1:9" x14ac:dyDescent="0.25">
      <c r="A28" s="78"/>
      <c r="B28" s="78"/>
      <c r="C28" s="78"/>
      <c r="D28" s="78"/>
      <c r="E28" s="78"/>
      <c r="F28" s="78"/>
      <c r="G28" s="78"/>
      <c r="H28" s="78"/>
      <c r="I28" s="78"/>
    </row>
    <row r="29" spans="1:9" x14ac:dyDescent="0.25">
      <c r="A29" s="78"/>
      <c r="B29" s="78"/>
      <c r="C29" s="78"/>
      <c r="D29" s="78"/>
      <c r="E29" s="78"/>
      <c r="F29" s="78"/>
      <c r="G29" s="78"/>
      <c r="H29" s="78"/>
      <c r="I29" s="78"/>
    </row>
    <row r="30" spans="1:9" x14ac:dyDescent="0.25">
      <c r="A30" s="78"/>
      <c r="B30" s="78"/>
      <c r="C30" s="78"/>
      <c r="D30" s="78"/>
      <c r="E30" s="78"/>
      <c r="F30" s="78"/>
      <c r="G30" s="78"/>
      <c r="H30" s="78"/>
      <c r="I30" s="78"/>
    </row>
    <row r="31" spans="1:9" x14ac:dyDescent="0.25">
      <c r="A31" s="78"/>
      <c r="B31" s="78"/>
      <c r="C31" s="78"/>
      <c r="D31" s="78"/>
      <c r="E31" s="78"/>
      <c r="F31" s="78"/>
      <c r="G31" s="78"/>
      <c r="H31" s="78"/>
      <c r="I31" s="78"/>
    </row>
    <row r="32" spans="1:9" x14ac:dyDescent="0.25">
      <c r="A32" s="78"/>
      <c r="B32" s="78"/>
      <c r="C32" s="78"/>
      <c r="D32" s="78"/>
      <c r="E32" s="78"/>
      <c r="F32" s="78"/>
      <c r="G32" s="78"/>
      <c r="H32" s="78"/>
      <c r="I32" s="78"/>
    </row>
    <row r="33" spans="1:9" x14ac:dyDescent="0.25">
      <c r="A33" s="78"/>
      <c r="B33" s="78"/>
      <c r="C33" s="78"/>
      <c r="D33" s="78"/>
      <c r="E33" s="78"/>
      <c r="F33" s="78"/>
      <c r="G33" s="78"/>
      <c r="H33" s="78"/>
      <c r="I33" s="78"/>
    </row>
    <row r="34" spans="1:9" x14ac:dyDescent="0.25">
      <c r="A34" s="78"/>
      <c r="B34" s="78"/>
      <c r="C34" s="78"/>
      <c r="D34" s="78"/>
      <c r="E34" s="78"/>
      <c r="F34" s="78"/>
      <c r="G34" s="78"/>
      <c r="H34" s="78"/>
      <c r="I34" s="78"/>
    </row>
    <row r="35" spans="1:9" x14ac:dyDescent="0.25">
      <c r="A35" s="78"/>
      <c r="B35" s="78"/>
      <c r="C35" s="78"/>
      <c r="D35" s="78"/>
      <c r="E35" s="78"/>
      <c r="F35" s="78"/>
      <c r="G35" s="78"/>
      <c r="H35" s="78"/>
      <c r="I35" s="78"/>
    </row>
    <row r="36" spans="1:9" x14ac:dyDescent="0.25">
      <c r="A36" s="78"/>
      <c r="B36" s="78"/>
      <c r="C36" s="78"/>
      <c r="D36" s="78"/>
      <c r="E36" s="78"/>
      <c r="F36" s="78"/>
      <c r="G36" s="78"/>
      <c r="H36" s="78"/>
      <c r="I36" s="78"/>
    </row>
    <row r="37" spans="1:9" x14ac:dyDescent="0.25">
      <c r="A37" s="78"/>
      <c r="B37" s="78"/>
      <c r="C37" s="78"/>
      <c r="D37" s="78"/>
      <c r="E37" s="78"/>
      <c r="F37" s="78"/>
      <c r="G37" s="78"/>
      <c r="H37" s="78"/>
      <c r="I37" s="78"/>
    </row>
    <row r="38" spans="1:9" x14ac:dyDescent="0.25">
      <c r="A38" s="78"/>
      <c r="B38" s="78"/>
      <c r="C38" s="78"/>
      <c r="D38" s="78"/>
      <c r="E38" s="78"/>
      <c r="F38" s="78"/>
      <c r="G38" s="78"/>
      <c r="H38" s="78"/>
      <c r="I38" s="78"/>
    </row>
    <row r="39" spans="1:9" x14ac:dyDescent="0.25">
      <c r="A39" s="78"/>
      <c r="B39" s="78"/>
      <c r="C39" s="78"/>
      <c r="D39" s="78"/>
      <c r="E39" s="78"/>
      <c r="F39" s="78"/>
      <c r="G39" s="78"/>
      <c r="H39" s="78"/>
      <c r="I39" s="78"/>
    </row>
    <row r="40" spans="1:9" x14ac:dyDescent="0.25">
      <c r="A40" s="78"/>
      <c r="B40" s="78"/>
      <c r="C40" s="78"/>
      <c r="D40" s="78"/>
      <c r="E40" s="78"/>
      <c r="F40" s="78"/>
      <c r="G40" s="78"/>
      <c r="H40" s="78"/>
      <c r="I40" s="78"/>
    </row>
    <row r="41" spans="1:9" x14ac:dyDescent="0.25">
      <c r="A41" s="78"/>
      <c r="B41" s="78"/>
      <c r="C41" s="78"/>
      <c r="D41" s="78"/>
      <c r="E41" s="78"/>
      <c r="F41" s="78"/>
      <c r="G41" s="78"/>
      <c r="H41" s="78"/>
      <c r="I41" s="78"/>
    </row>
    <row r="42" spans="1:9" x14ac:dyDescent="0.25">
      <c r="A42" s="78"/>
      <c r="B42" s="78"/>
      <c r="C42" s="78"/>
      <c r="D42" s="78"/>
      <c r="E42" s="78"/>
      <c r="F42" s="78"/>
      <c r="G42" s="78"/>
      <c r="H42" s="78"/>
      <c r="I42" s="78"/>
    </row>
    <row r="43" spans="1:9" x14ac:dyDescent="0.25">
      <c r="A43" s="78"/>
      <c r="B43" s="78"/>
      <c r="C43" s="78"/>
      <c r="D43" s="78"/>
      <c r="E43" s="78"/>
      <c r="F43" s="78"/>
      <c r="G43" s="78"/>
      <c r="H43" s="78"/>
      <c r="I43" s="78"/>
    </row>
    <row r="44" spans="1:9" x14ac:dyDescent="0.25">
      <c r="A44" s="78"/>
      <c r="B44" s="78"/>
      <c r="C44" s="78"/>
      <c r="D44" s="82"/>
      <c r="F44" s="78"/>
      <c r="G44" s="78"/>
      <c r="H44" s="78"/>
      <c r="I44" s="78"/>
    </row>
    <row r="45" spans="1:9" x14ac:dyDescent="0.25">
      <c r="A45" s="82"/>
      <c r="B45" s="82"/>
      <c r="C45" s="82"/>
      <c r="D45" s="82"/>
      <c r="E45" s="82"/>
      <c r="F45" s="82"/>
      <c r="G45" s="82"/>
      <c r="H45" s="82"/>
      <c r="I45" s="82"/>
    </row>
    <row r="46" spans="1:9" x14ac:dyDescent="0.25">
      <c r="A46" s="82"/>
      <c r="B46" s="82"/>
      <c r="C46" s="82"/>
      <c r="D46" s="82"/>
      <c r="E46" s="82"/>
      <c r="F46" s="82"/>
      <c r="G46" s="82"/>
      <c r="H46" s="82"/>
      <c r="I46" s="82"/>
    </row>
    <row r="47" spans="1:9" x14ac:dyDescent="0.25">
      <c r="A47" s="82"/>
      <c r="B47" s="82"/>
      <c r="C47" s="82"/>
      <c r="D47" s="82"/>
      <c r="E47" s="82"/>
      <c r="F47" s="82"/>
      <c r="G47" s="82"/>
      <c r="H47" s="82"/>
      <c r="I47" s="82"/>
    </row>
    <row r="48" spans="1:9" x14ac:dyDescent="0.25">
      <c r="A48" s="82"/>
      <c r="B48" s="82"/>
      <c r="C48" s="82"/>
      <c r="D48" s="82"/>
      <c r="F48" s="82"/>
      <c r="G48" s="82"/>
      <c r="H48" s="82"/>
      <c r="I48" s="82"/>
    </row>
    <row r="49" spans="1:9" x14ac:dyDescent="0.25">
      <c r="A49" s="82"/>
      <c r="B49" s="82"/>
      <c r="C49" s="82"/>
      <c r="D49" s="82"/>
      <c r="E49" s="81" t="s">
        <v>91</v>
      </c>
      <c r="F49" s="82"/>
      <c r="G49" s="82"/>
      <c r="H49" s="82"/>
      <c r="I49" s="82"/>
    </row>
    <row r="50" spans="1:9" x14ac:dyDescent="0.25">
      <c r="A50" s="82"/>
      <c r="B50" s="82"/>
      <c r="C50" s="82"/>
      <c r="D50" s="82"/>
      <c r="F50" s="82"/>
      <c r="G50" s="82"/>
      <c r="H50" s="82"/>
      <c r="I50" s="82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53"/>
  <sheetViews>
    <sheetView showGridLines="0" tabSelected="1" zoomScale="80" zoomScaleNormal="80" zoomScaleSheet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38" sqref="H38"/>
    </sheetView>
  </sheetViews>
  <sheetFormatPr defaultRowHeight="15" x14ac:dyDescent="0.25"/>
  <cols>
    <col min="1" max="1" width="7" style="30" customWidth="1"/>
    <col min="2" max="2" width="20.7109375" style="30" customWidth="1"/>
    <col min="3" max="4" width="20.7109375" style="30" hidden="1" customWidth="1"/>
    <col min="5" max="7" width="20.7109375" style="30" customWidth="1"/>
    <col min="8" max="8" width="26.28515625" style="30" customWidth="1"/>
    <col min="9" max="14" width="20.7109375" style="30" customWidth="1"/>
    <col min="15" max="15" width="24.42578125" style="30" hidden="1" customWidth="1"/>
    <col min="16" max="19" width="20.7109375" style="30" hidden="1" customWidth="1"/>
  </cols>
  <sheetData>
    <row r="1" spans="1:19" ht="64.900000000000006" customHeight="1" x14ac:dyDescent="0.25">
      <c r="A1" s="2" t="s">
        <v>0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9</v>
      </c>
      <c r="G1" s="3" t="s">
        <v>6</v>
      </c>
      <c r="H1" s="39" t="s">
        <v>1</v>
      </c>
      <c r="I1" s="39" t="s">
        <v>53</v>
      </c>
      <c r="J1" s="39" t="s">
        <v>66</v>
      </c>
      <c r="K1" s="39" t="s">
        <v>7</v>
      </c>
      <c r="L1" s="3" t="s">
        <v>8</v>
      </c>
      <c r="M1" s="3" t="s">
        <v>105</v>
      </c>
      <c r="N1" s="3" t="s">
        <v>106</v>
      </c>
      <c r="O1" s="57" t="s">
        <v>77</v>
      </c>
      <c r="P1" s="57" t="s">
        <v>78</v>
      </c>
      <c r="Q1" s="57" t="s">
        <v>79</v>
      </c>
      <c r="R1" s="58" t="s">
        <v>80</v>
      </c>
      <c r="S1" s="58" t="s">
        <v>81</v>
      </c>
    </row>
    <row r="2" spans="1:19" x14ac:dyDescent="0.25">
      <c r="A2" s="1">
        <v>1</v>
      </c>
      <c r="B2" s="9">
        <v>1</v>
      </c>
      <c r="C2" s="9"/>
      <c r="D2" s="9"/>
      <c r="E2" s="9" t="s">
        <v>10</v>
      </c>
      <c r="F2" s="5">
        <v>43270</v>
      </c>
      <c r="G2" s="1" t="s">
        <v>13</v>
      </c>
      <c r="H2" s="35" t="s">
        <v>58</v>
      </c>
      <c r="I2" s="10" t="s">
        <v>55</v>
      </c>
      <c r="J2" s="31">
        <v>0.25486111111111109</v>
      </c>
      <c r="K2" s="9">
        <v>132</v>
      </c>
      <c r="L2" s="9" t="s">
        <v>11</v>
      </c>
      <c r="M2" s="101">
        <v>456</v>
      </c>
      <c r="N2" s="109">
        <f>K2/M2</f>
        <v>0.28947368421052633</v>
      </c>
      <c r="O2" s="1"/>
      <c r="P2" s="1"/>
      <c r="Q2" s="1"/>
      <c r="R2" s="31">
        <f>FLOOR(J2,"0:15")</f>
        <v>0.25</v>
      </c>
      <c r="S2" s="31">
        <f>FLOOR(J2,TIME(1,0,0))</f>
        <v>0.25</v>
      </c>
    </row>
    <row r="3" spans="1:19" x14ac:dyDescent="0.25">
      <c r="A3" s="1">
        <v>2</v>
      </c>
      <c r="B3" s="9">
        <v>1</v>
      </c>
      <c r="C3" s="4"/>
      <c r="D3" s="4"/>
      <c r="E3" s="4" t="s">
        <v>10</v>
      </c>
      <c r="F3" s="5">
        <v>43270</v>
      </c>
      <c r="G3" s="1" t="s">
        <v>14</v>
      </c>
      <c r="H3" s="35" t="s">
        <v>68</v>
      </c>
      <c r="I3" s="10" t="s">
        <v>54</v>
      </c>
      <c r="J3" s="31">
        <v>0.25555555555555554</v>
      </c>
      <c r="K3" s="4">
        <v>22</v>
      </c>
      <c r="L3" s="32" t="s">
        <v>11</v>
      </c>
      <c r="M3" s="33">
        <v>456</v>
      </c>
      <c r="N3" s="109">
        <f t="shared" ref="N3:N66" si="0">K3/M3</f>
        <v>4.8245614035087717E-2</v>
      </c>
      <c r="O3" s="1"/>
      <c r="P3" s="1"/>
      <c r="Q3" s="1"/>
      <c r="R3" s="31">
        <f t="shared" ref="R3:R66" si="1">FLOOR(J3,"0:15")</f>
        <v>0.25</v>
      </c>
      <c r="S3" s="31">
        <f t="shared" ref="S3:S66" si="2">FLOOR(J3,TIME(1,0,0))</f>
        <v>0.25</v>
      </c>
    </row>
    <row r="4" spans="1:19" x14ac:dyDescent="0.25">
      <c r="A4" s="1">
        <v>3</v>
      </c>
      <c r="B4" s="9">
        <v>1</v>
      </c>
      <c r="C4" s="9"/>
      <c r="D4" s="9"/>
      <c r="E4" s="9" t="s">
        <v>10</v>
      </c>
      <c r="F4" s="5">
        <v>43270</v>
      </c>
      <c r="G4" s="20" t="s">
        <v>13</v>
      </c>
      <c r="H4" s="35" t="s">
        <v>58</v>
      </c>
      <c r="I4" s="10" t="s">
        <v>55</v>
      </c>
      <c r="J4" s="31">
        <v>0.27569444444444446</v>
      </c>
      <c r="K4" s="9">
        <v>94</v>
      </c>
      <c r="L4" s="9" t="s">
        <v>12</v>
      </c>
      <c r="M4" s="101">
        <v>656</v>
      </c>
      <c r="N4" s="109">
        <f t="shared" si="0"/>
        <v>0.14329268292682926</v>
      </c>
      <c r="O4" s="1"/>
      <c r="P4" s="1"/>
      <c r="Q4" s="1"/>
      <c r="R4" s="31">
        <f t="shared" si="1"/>
        <v>0.27083333333333331</v>
      </c>
      <c r="S4" s="31">
        <f t="shared" si="2"/>
        <v>0.25</v>
      </c>
    </row>
    <row r="5" spans="1:19" x14ac:dyDescent="0.25">
      <c r="A5" s="1">
        <v>4</v>
      </c>
      <c r="B5" s="9">
        <v>1</v>
      </c>
      <c r="C5" s="4"/>
      <c r="D5" s="4"/>
      <c r="E5" s="4" t="s">
        <v>10</v>
      </c>
      <c r="F5" s="5">
        <v>43270</v>
      </c>
      <c r="G5" s="1" t="s">
        <v>13</v>
      </c>
      <c r="H5" s="35" t="s">
        <v>58</v>
      </c>
      <c r="I5" s="10" t="s">
        <v>55</v>
      </c>
      <c r="J5" s="31">
        <v>0.29791666666666666</v>
      </c>
      <c r="K5" s="4">
        <v>108</v>
      </c>
      <c r="L5" s="32" t="s">
        <v>11</v>
      </c>
      <c r="M5" s="33">
        <v>456</v>
      </c>
      <c r="N5" s="109">
        <f t="shared" si="0"/>
        <v>0.23684210526315788</v>
      </c>
      <c r="O5" s="1"/>
      <c r="P5" s="1"/>
      <c r="Q5" s="1"/>
      <c r="R5" s="31">
        <f t="shared" si="1"/>
        <v>0.29166666666666663</v>
      </c>
      <c r="S5" s="31">
        <f t="shared" si="2"/>
        <v>0.29166666666666663</v>
      </c>
    </row>
    <row r="6" spans="1:19" x14ac:dyDescent="0.25">
      <c r="A6" s="1">
        <v>5</v>
      </c>
      <c r="B6" s="9">
        <v>1</v>
      </c>
      <c r="C6" s="9"/>
      <c r="D6" s="9"/>
      <c r="E6" s="9" t="s">
        <v>10</v>
      </c>
      <c r="F6" s="5">
        <v>43270</v>
      </c>
      <c r="G6" s="1" t="s">
        <v>14</v>
      </c>
      <c r="H6" s="35" t="s">
        <v>19</v>
      </c>
      <c r="I6" s="1" t="s">
        <v>54</v>
      </c>
      <c r="J6" s="31">
        <v>0.31527777777777777</v>
      </c>
      <c r="K6" s="9"/>
      <c r="L6" s="9"/>
      <c r="M6" s="101"/>
      <c r="N6" s="109"/>
      <c r="O6" s="1"/>
      <c r="P6" s="1"/>
      <c r="Q6" s="1"/>
      <c r="R6" s="31">
        <f t="shared" si="1"/>
        <v>0.3125</v>
      </c>
      <c r="S6" s="31">
        <f t="shared" si="2"/>
        <v>0.29166666666666663</v>
      </c>
    </row>
    <row r="7" spans="1:19" x14ac:dyDescent="0.25">
      <c r="A7" s="1">
        <v>6</v>
      </c>
      <c r="B7" s="4">
        <v>1</v>
      </c>
      <c r="C7" s="4"/>
      <c r="D7" s="4"/>
      <c r="E7" s="4" t="s">
        <v>10</v>
      </c>
      <c r="F7" s="5">
        <v>43270</v>
      </c>
      <c r="G7" s="1" t="s">
        <v>13</v>
      </c>
      <c r="H7" s="32" t="s">
        <v>38</v>
      </c>
      <c r="I7" s="1" t="s">
        <v>55</v>
      </c>
      <c r="J7" s="31">
        <v>0.31666666666666665</v>
      </c>
      <c r="K7" s="4">
        <v>77</v>
      </c>
      <c r="L7" s="32" t="s">
        <v>12</v>
      </c>
      <c r="M7" s="33">
        <v>656</v>
      </c>
      <c r="N7" s="109">
        <f t="shared" si="0"/>
        <v>0.1173780487804878</v>
      </c>
      <c r="O7" s="1"/>
      <c r="P7" s="1"/>
      <c r="Q7" s="1"/>
      <c r="R7" s="31">
        <f t="shared" si="1"/>
        <v>0.3125</v>
      </c>
      <c r="S7" s="31">
        <f t="shared" si="2"/>
        <v>0.29166666666666663</v>
      </c>
    </row>
    <row r="8" spans="1:19" x14ac:dyDescent="0.25">
      <c r="A8" s="1">
        <v>7</v>
      </c>
      <c r="B8" s="10">
        <v>1</v>
      </c>
      <c r="C8" s="10"/>
      <c r="D8" s="10"/>
      <c r="E8" s="10" t="s">
        <v>10</v>
      </c>
      <c r="F8" s="5">
        <v>43270</v>
      </c>
      <c r="G8" s="1" t="s">
        <v>14</v>
      </c>
      <c r="H8" s="40" t="s">
        <v>67</v>
      </c>
      <c r="I8" s="23" t="s">
        <v>54</v>
      </c>
      <c r="J8" s="31">
        <v>0.34791666666666665</v>
      </c>
      <c r="K8" s="10">
        <v>77</v>
      </c>
      <c r="L8" s="34" t="s">
        <v>11</v>
      </c>
      <c r="M8" s="106">
        <v>456</v>
      </c>
      <c r="N8" s="109">
        <f t="shared" si="0"/>
        <v>0.16885964912280702</v>
      </c>
      <c r="O8" s="1"/>
      <c r="P8" s="1"/>
      <c r="Q8" s="1"/>
      <c r="R8" s="31">
        <f t="shared" si="1"/>
        <v>0.34375</v>
      </c>
      <c r="S8" s="31">
        <f t="shared" si="2"/>
        <v>0.33333333333333331</v>
      </c>
    </row>
    <row r="9" spans="1:19" x14ac:dyDescent="0.25">
      <c r="A9" s="1">
        <v>8</v>
      </c>
      <c r="B9" s="1">
        <v>1</v>
      </c>
      <c r="C9" s="1"/>
      <c r="D9" s="1"/>
      <c r="E9" s="1" t="s">
        <v>10</v>
      </c>
      <c r="F9" s="5">
        <v>43270</v>
      </c>
      <c r="G9" s="1" t="s">
        <v>13</v>
      </c>
      <c r="H9" s="40" t="s">
        <v>15</v>
      </c>
      <c r="I9" s="20" t="s">
        <v>55</v>
      </c>
      <c r="J9" s="31">
        <v>0.36527777777777781</v>
      </c>
      <c r="K9" s="1">
        <v>92</v>
      </c>
      <c r="L9" s="33" t="s">
        <v>12</v>
      </c>
      <c r="M9" s="33">
        <v>656</v>
      </c>
      <c r="N9" s="109">
        <f t="shared" si="0"/>
        <v>0.1402439024390244</v>
      </c>
      <c r="O9" s="1"/>
      <c r="P9" s="1"/>
      <c r="Q9" s="1"/>
      <c r="R9" s="31">
        <f t="shared" si="1"/>
        <v>0.36458333333333331</v>
      </c>
      <c r="S9" s="31">
        <f t="shared" si="2"/>
        <v>0.33333333333333331</v>
      </c>
    </row>
    <row r="10" spans="1:19" x14ac:dyDescent="0.25">
      <c r="A10" s="1">
        <v>9</v>
      </c>
      <c r="B10" s="1">
        <v>1</v>
      </c>
      <c r="C10" s="1"/>
      <c r="D10" s="1"/>
      <c r="E10" s="1" t="s">
        <v>10</v>
      </c>
      <c r="F10" s="5">
        <v>43270</v>
      </c>
      <c r="G10" s="1" t="s">
        <v>14</v>
      </c>
      <c r="H10" s="35" t="s">
        <v>16</v>
      </c>
      <c r="I10" s="1" t="s">
        <v>54</v>
      </c>
      <c r="J10" s="31">
        <v>0.37708333333333338</v>
      </c>
      <c r="K10" s="1">
        <v>45</v>
      </c>
      <c r="L10" s="33" t="s">
        <v>12</v>
      </c>
      <c r="M10" s="33">
        <v>656</v>
      </c>
      <c r="N10" s="109">
        <f t="shared" si="0"/>
        <v>6.8597560975609762E-2</v>
      </c>
      <c r="O10" s="1"/>
      <c r="P10" s="1"/>
      <c r="Q10" s="1"/>
      <c r="R10" s="31">
        <f t="shared" si="1"/>
        <v>0.375</v>
      </c>
      <c r="S10" s="31">
        <f t="shared" si="2"/>
        <v>0.375</v>
      </c>
    </row>
    <row r="11" spans="1:19" x14ac:dyDescent="0.25">
      <c r="A11" s="1">
        <v>10</v>
      </c>
      <c r="B11" s="10">
        <v>1</v>
      </c>
      <c r="C11" s="10"/>
      <c r="D11" s="10"/>
      <c r="E11" s="10" t="s">
        <v>10</v>
      </c>
      <c r="F11" s="5">
        <v>43270</v>
      </c>
      <c r="G11" s="1" t="s">
        <v>13</v>
      </c>
      <c r="H11" s="35" t="s">
        <v>58</v>
      </c>
      <c r="I11" s="10" t="s">
        <v>55</v>
      </c>
      <c r="J11" s="31">
        <v>0.38611111111111113</v>
      </c>
      <c r="K11" s="10">
        <v>69</v>
      </c>
      <c r="L11" s="34" t="s">
        <v>11</v>
      </c>
      <c r="M11" s="107">
        <v>456</v>
      </c>
      <c r="N11" s="109">
        <f t="shared" si="0"/>
        <v>0.15131578947368421</v>
      </c>
      <c r="O11" s="1"/>
      <c r="P11" s="1"/>
      <c r="Q11" s="1"/>
      <c r="R11" s="31">
        <f t="shared" si="1"/>
        <v>0.38541666666666663</v>
      </c>
      <c r="S11" s="31">
        <f t="shared" si="2"/>
        <v>0.375</v>
      </c>
    </row>
    <row r="12" spans="1:19" x14ac:dyDescent="0.25">
      <c r="A12" s="1">
        <v>11</v>
      </c>
      <c r="B12" s="1">
        <v>1</v>
      </c>
      <c r="C12" s="1"/>
      <c r="D12" s="1"/>
      <c r="E12" s="1" t="s">
        <v>10</v>
      </c>
      <c r="F12" s="52">
        <v>43270</v>
      </c>
      <c r="G12" s="47" t="s">
        <v>14</v>
      </c>
      <c r="H12" s="50" t="s">
        <v>67</v>
      </c>
      <c r="I12" s="46" t="s">
        <v>54</v>
      </c>
      <c r="J12" s="45">
        <v>0.58611111111111114</v>
      </c>
      <c r="K12" s="1">
        <v>42</v>
      </c>
      <c r="L12" s="33" t="s">
        <v>11</v>
      </c>
      <c r="M12" s="33">
        <v>456</v>
      </c>
      <c r="N12" s="109">
        <f t="shared" si="0"/>
        <v>9.2105263157894732E-2</v>
      </c>
      <c r="O12" s="1"/>
      <c r="P12" s="1"/>
      <c r="Q12" s="1"/>
      <c r="R12" s="31">
        <f t="shared" si="1"/>
        <v>0.58333333333333326</v>
      </c>
      <c r="S12" s="31">
        <f t="shared" si="2"/>
        <v>0.58333333333333326</v>
      </c>
    </row>
    <row r="13" spans="1:19" x14ac:dyDescent="0.25">
      <c r="A13" s="1">
        <v>12</v>
      </c>
      <c r="B13" s="1">
        <v>1</v>
      </c>
      <c r="C13" s="1"/>
      <c r="D13" s="1"/>
      <c r="E13" s="1" t="s">
        <v>10</v>
      </c>
      <c r="F13" s="5">
        <v>43270</v>
      </c>
      <c r="G13" s="1" t="s">
        <v>13</v>
      </c>
      <c r="H13" s="1" t="s">
        <v>17</v>
      </c>
      <c r="I13" s="1" t="s">
        <v>55</v>
      </c>
      <c r="J13" s="11">
        <v>0.62708333333333333</v>
      </c>
      <c r="K13" s="1">
        <v>33</v>
      </c>
      <c r="L13" s="33" t="s">
        <v>11</v>
      </c>
      <c r="M13" s="108">
        <v>456</v>
      </c>
      <c r="N13" s="109">
        <f t="shared" si="0"/>
        <v>7.2368421052631582E-2</v>
      </c>
      <c r="O13" s="1"/>
      <c r="P13" s="1"/>
      <c r="Q13" s="1"/>
      <c r="R13" s="31">
        <f t="shared" si="1"/>
        <v>0.625</v>
      </c>
      <c r="S13" s="31">
        <f t="shared" si="2"/>
        <v>0.625</v>
      </c>
    </row>
    <row r="14" spans="1:19" x14ac:dyDescent="0.25">
      <c r="A14" s="1">
        <v>13</v>
      </c>
      <c r="B14" s="10">
        <v>1</v>
      </c>
      <c r="C14" s="10"/>
      <c r="D14" s="10"/>
      <c r="E14" s="10" t="s">
        <v>10</v>
      </c>
      <c r="F14" s="5">
        <v>43270</v>
      </c>
      <c r="G14" s="1" t="s">
        <v>14</v>
      </c>
      <c r="H14" s="20" t="s">
        <v>16</v>
      </c>
      <c r="I14" s="10" t="s">
        <v>54</v>
      </c>
      <c r="J14" s="11">
        <v>0.63124999999999998</v>
      </c>
      <c r="K14" s="10">
        <v>162</v>
      </c>
      <c r="L14" s="34" t="s">
        <v>12</v>
      </c>
      <c r="M14" s="33">
        <v>656</v>
      </c>
      <c r="N14" s="109">
        <f t="shared" si="0"/>
        <v>0.24695121951219512</v>
      </c>
      <c r="O14" s="1"/>
      <c r="P14" s="1"/>
      <c r="Q14" s="1"/>
      <c r="R14" s="31">
        <f t="shared" si="1"/>
        <v>0.625</v>
      </c>
      <c r="S14" s="31">
        <f t="shared" si="2"/>
        <v>0.625</v>
      </c>
    </row>
    <row r="15" spans="1:19" x14ac:dyDescent="0.25">
      <c r="A15" s="1">
        <v>14</v>
      </c>
      <c r="B15" s="10">
        <v>1</v>
      </c>
      <c r="C15" s="10"/>
      <c r="D15" s="10"/>
      <c r="E15" s="10" t="s">
        <v>10</v>
      </c>
      <c r="F15" s="5">
        <v>43270</v>
      </c>
      <c r="G15" s="1" t="s">
        <v>14</v>
      </c>
      <c r="H15" s="20" t="s">
        <v>67</v>
      </c>
      <c r="I15" s="1" t="s">
        <v>54</v>
      </c>
      <c r="J15" s="11">
        <v>0.64722222222222225</v>
      </c>
      <c r="K15" s="10">
        <v>77</v>
      </c>
      <c r="L15" s="34" t="s">
        <v>11</v>
      </c>
      <c r="M15" s="107">
        <v>456</v>
      </c>
      <c r="N15" s="109">
        <f t="shared" si="0"/>
        <v>0.16885964912280702</v>
      </c>
      <c r="O15" s="1"/>
      <c r="P15" s="1"/>
      <c r="Q15" s="1"/>
      <c r="R15" s="31">
        <f t="shared" si="1"/>
        <v>0.64583333333333326</v>
      </c>
      <c r="S15" s="31">
        <f t="shared" si="2"/>
        <v>0.625</v>
      </c>
    </row>
    <row r="16" spans="1:19" x14ac:dyDescent="0.25">
      <c r="A16" s="1">
        <v>15</v>
      </c>
      <c r="B16" s="1">
        <v>1</v>
      </c>
      <c r="C16" s="1"/>
      <c r="D16" s="1"/>
      <c r="E16" s="1" t="s">
        <v>10</v>
      </c>
      <c r="F16" s="5">
        <v>43270</v>
      </c>
      <c r="G16" s="1" t="s">
        <v>14</v>
      </c>
      <c r="H16" s="20" t="s">
        <v>67</v>
      </c>
      <c r="I16" s="1" t="s">
        <v>54</v>
      </c>
      <c r="J16" s="11">
        <v>0.65972222222222221</v>
      </c>
      <c r="K16" s="1">
        <v>94</v>
      </c>
      <c r="L16" s="33" t="s">
        <v>11</v>
      </c>
      <c r="M16" s="33">
        <v>456</v>
      </c>
      <c r="N16" s="109">
        <f t="shared" si="0"/>
        <v>0.20614035087719298</v>
      </c>
      <c r="O16" s="1"/>
      <c r="P16" s="1"/>
      <c r="Q16" s="1"/>
      <c r="R16" s="31">
        <f t="shared" si="1"/>
        <v>0.65625</v>
      </c>
      <c r="S16" s="31">
        <f t="shared" si="2"/>
        <v>0.625</v>
      </c>
    </row>
    <row r="17" spans="1:19" x14ac:dyDescent="0.25">
      <c r="A17" s="1">
        <v>16</v>
      </c>
      <c r="B17" s="10">
        <v>1</v>
      </c>
      <c r="C17" s="10"/>
      <c r="D17" s="10"/>
      <c r="E17" s="10" t="s">
        <v>10</v>
      </c>
      <c r="F17" s="5">
        <v>43270</v>
      </c>
      <c r="G17" s="1" t="s">
        <v>13</v>
      </c>
      <c r="H17" s="23" t="s">
        <v>39</v>
      </c>
      <c r="I17" s="23" t="s">
        <v>55</v>
      </c>
      <c r="J17" s="11">
        <v>0.67083333333333328</v>
      </c>
      <c r="K17" s="10">
        <v>15</v>
      </c>
      <c r="L17" s="34" t="s">
        <v>11</v>
      </c>
      <c r="M17" s="108">
        <v>456</v>
      </c>
      <c r="N17" s="109">
        <f t="shared" si="0"/>
        <v>3.2894736842105261E-2</v>
      </c>
      <c r="O17" s="1"/>
      <c r="P17" s="1"/>
      <c r="Q17" s="1"/>
      <c r="R17" s="31">
        <f t="shared" si="1"/>
        <v>0.66666666666666663</v>
      </c>
      <c r="S17" s="31">
        <f t="shared" si="2"/>
        <v>0.66666666666666663</v>
      </c>
    </row>
    <row r="18" spans="1:19" x14ac:dyDescent="0.25">
      <c r="A18" s="1">
        <v>17</v>
      </c>
      <c r="B18" s="1">
        <v>1</v>
      </c>
      <c r="C18" s="1"/>
      <c r="D18" s="1"/>
      <c r="E18" s="1" t="s">
        <v>10</v>
      </c>
      <c r="F18" s="5">
        <v>43270</v>
      </c>
      <c r="G18" s="20" t="s">
        <v>14</v>
      </c>
      <c r="H18" s="20" t="s">
        <v>16</v>
      </c>
      <c r="I18" s="1" t="s">
        <v>54</v>
      </c>
      <c r="J18" s="11">
        <v>0.67847222222222225</v>
      </c>
      <c r="K18" s="1">
        <v>77</v>
      </c>
      <c r="L18" s="33" t="s">
        <v>12</v>
      </c>
      <c r="M18" s="33">
        <v>656</v>
      </c>
      <c r="N18" s="109">
        <f t="shared" si="0"/>
        <v>0.1173780487804878</v>
      </c>
      <c r="O18" s="1"/>
      <c r="P18" s="1"/>
      <c r="Q18" s="1"/>
      <c r="R18" s="31">
        <f t="shared" si="1"/>
        <v>0.67708333333333326</v>
      </c>
      <c r="S18" s="31">
        <f t="shared" si="2"/>
        <v>0.66666666666666663</v>
      </c>
    </row>
    <row r="19" spans="1:19" x14ac:dyDescent="0.25">
      <c r="A19" s="1">
        <v>18</v>
      </c>
      <c r="B19" s="1">
        <v>1</v>
      </c>
      <c r="C19" s="1"/>
      <c r="D19" s="1"/>
      <c r="E19" s="1" t="s">
        <v>10</v>
      </c>
      <c r="F19" s="5">
        <v>43270</v>
      </c>
      <c r="G19" s="1" t="s">
        <v>13</v>
      </c>
      <c r="H19" s="1" t="s">
        <v>58</v>
      </c>
      <c r="I19" s="23" t="s">
        <v>55</v>
      </c>
      <c r="J19" s="11">
        <v>0.68333333333333324</v>
      </c>
      <c r="K19" s="1">
        <v>32</v>
      </c>
      <c r="L19" s="33" t="s">
        <v>12</v>
      </c>
      <c r="M19" s="33">
        <v>656</v>
      </c>
      <c r="N19" s="109">
        <f t="shared" si="0"/>
        <v>4.878048780487805E-2</v>
      </c>
      <c r="O19" s="1"/>
      <c r="P19" s="1"/>
      <c r="Q19" s="1"/>
      <c r="R19" s="31">
        <f t="shared" si="1"/>
        <v>0.67708333333333326</v>
      </c>
      <c r="S19" s="31">
        <f t="shared" si="2"/>
        <v>0.66666666666666663</v>
      </c>
    </row>
    <row r="20" spans="1:19" x14ac:dyDescent="0.25">
      <c r="A20" s="1">
        <v>19</v>
      </c>
      <c r="B20" s="10">
        <v>1</v>
      </c>
      <c r="C20" s="10"/>
      <c r="D20" s="1"/>
      <c r="E20" s="10" t="s">
        <v>10</v>
      </c>
      <c r="F20" s="53">
        <v>43270</v>
      </c>
      <c r="G20" s="48" t="s">
        <v>14</v>
      </c>
      <c r="H20" s="54" t="s">
        <v>67</v>
      </c>
      <c r="I20" s="48" t="s">
        <v>54</v>
      </c>
      <c r="J20" s="49">
        <v>0.69513888888888886</v>
      </c>
      <c r="K20" s="10">
        <v>126</v>
      </c>
      <c r="L20" s="34" t="s">
        <v>11</v>
      </c>
      <c r="M20" s="107">
        <v>456</v>
      </c>
      <c r="N20" s="109">
        <f t="shared" si="0"/>
        <v>0.27631578947368424</v>
      </c>
      <c r="O20" s="1"/>
      <c r="P20" s="1"/>
      <c r="Q20" s="1"/>
      <c r="R20" s="31">
        <f t="shared" si="1"/>
        <v>0.6875</v>
      </c>
      <c r="S20" s="31">
        <f t="shared" si="2"/>
        <v>0.66666666666666663</v>
      </c>
    </row>
    <row r="21" spans="1:19" x14ac:dyDescent="0.25">
      <c r="A21" s="1">
        <v>20</v>
      </c>
      <c r="B21" s="1">
        <v>1</v>
      </c>
      <c r="C21" s="1"/>
      <c r="D21" s="1"/>
      <c r="E21" s="1" t="s">
        <v>10</v>
      </c>
      <c r="F21" s="5">
        <v>43270</v>
      </c>
      <c r="G21" s="1" t="s">
        <v>13</v>
      </c>
      <c r="H21" s="35" t="s">
        <v>58</v>
      </c>
      <c r="I21" s="10" t="s">
        <v>55</v>
      </c>
      <c r="J21" s="31">
        <v>0.6972222222222223</v>
      </c>
      <c r="K21" s="1">
        <v>19</v>
      </c>
      <c r="L21" s="33" t="s">
        <v>11</v>
      </c>
      <c r="M21" s="33">
        <v>456</v>
      </c>
      <c r="N21" s="109">
        <f t="shared" si="0"/>
        <v>4.1666666666666664E-2</v>
      </c>
      <c r="O21" s="1"/>
      <c r="P21" s="1"/>
      <c r="Q21" s="1"/>
      <c r="R21" s="31">
        <f t="shared" si="1"/>
        <v>0.6875</v>
      </c>
      <c r="S21" s="31">
        <f t="shared" si="2"/>
        <v>0.66666666666666663</v>
      </c>
    </row>
    <row r="22" spans="1:19" x14ac:dyDescent="0.25">
      <c r="A22" s="1">
        <v>21</v>
      </c>
      <c r="B22" s="10">
        <v>1</v>
      </c>
      <c r="C22" s="10"/>
      <c r="D22" s="10"/>
      <c r="E22" s="10" t="s">
        <v>10</v>
      </c>
      <c r="F22" s="5">
        <v>43270</v>
      </c>
      <c r="G22" s="1" t="s">
        <v>13</v>
      </c>
      <c r="H22" s="35" t="s">
        <v>17</v>
      </c>
      <c r="I22" s="10" t="s">
        <v>55</v>
      </c>
      <c r="J22" s="31">
        <v>0.73611111111111116</v>
      </c>
      <c r="K22" s="10">
        <v>26</v>
      </c>
      <c r="L22" s="34" t="s">
        <v>11</v>
      </c>
      <c r="M22" s="108">
        <v>456</v>
      </c>
      <c r="N22" s="109">
        <f t="shared" si="0"/>
        <v>5.701754385964912E-2</v>
      </c>
      <c r="O22" s="1"/>
      <c r="P22" s="1"/>
      <c r="Q22" s="1"/>
      <c r="R22" s="31">
        <f t="shared" si="1"/>
        <v>0.72916666666666663</v>
      </c>
      <c r="S22" s="31">
        <f t="shared" si="2"/>
        <v>0.70833333333333326</v>
      </c>
    </row>
    <row r="23" spans="1:19" x14ac:dyDescent="0.25">
      <c r="A23" s="1">
        <v>22</v>
      </c>
      <c r="B23" s="1">
        <v>1</v>
      </c>
      <c r="C23" s="1"/>
      <c r="D23" s="1"/>
      <c r="E23" s="1" t="s">
        <v>10</v>
      </c>
      <c r="F23" s="5">
        <v>43270</v>
      </c>
      <c r="G23" s="1" t="s">
        <v>14</v>
      </c>
      <c r="H23" s="35" t="s">
        <v>16</v>
      </c>
      <c r="I23" s="1" t="s">
        <v>54</v>
      </c>
      <c r="J23" s="31">
        <v>0.74097222222222225</v>
      </c>
      <c r="K23" s="1">
        <v>73</v>
      </c>
      <c r="L23" s="33" t="s">
        <v>12</v>
      </c>
      <c r="M23" s="33">
        <v>656</v>
      </c>
      <c r="N23" s="109">
        <f t="shared" si="0"/>
        <v>0.11128048780487805</v>
      </c>
      <c r="O23" s="1"/>
      <c r="P23" s="1"/>
      <c r="Q23" s="1"/>
      <c r="R23" s="31">
        <f t="shared" si="1"/>
        <v>0.73958333333333326</v>
      </c>
      <c r="S23" s="31">
        <f t="shared" si="2"/>
        <v>0.70833333333333326</v>
      </c>
    </row>
    <row r="24" spans="1:19" x14ac:dyDescent="0.25">
      <c r="A24" s="1">
        <v>23</v>
      </c>
      <c r="B24" s="4">
        <v>1</v>
      </c>
      <c r="C24" s="7"/>
      <c r="D24" s="4"/>
      <c r="E24" s="4" t="s">
        <v>20</v>
      </c>
      <c r="F24" s="8">
        <v>43271</v>
      </c>
      <c r="G24" s="33" t="s">
        <v>69</v>
      </c>
      <c r="H24" s="1" t="s">
        <v>71</v>
      </c>
      <c r="I24" s="1" t="s">
        <v>54</v>
      </c>
      <c r="J24" s="31">
        <v>0.25</v>
      </c>
      <c r="K24" s="1">
        <v>17</v>
      </c>
      <c r="L24" s="33" t="s">
        <v>12</v>
      </c>
      <c r="M24" s="33">
        <v>656</v>
      </c>
      <c r="N24" s="109">
        <f t="shared" si="0"/>
        <v>2.5914634146341462E-2</v>
      </c>
      <c r="O24" s="1"/>
      <c r="P24" s="1"/>
      <c r="Q24" s="1"/>
      <c r="R24" s="31">
        <f t="shared" si="1"/>
        <v>0.25</v>
      </c>
      <c r="S24" s="31">
        <f t="shared" si="2"/>
        <v>0.25</v>
      </c>
    </row>
    <row r="25" spans="1:19" x14ac:dyDescent="0.25">
      <c r="A25" s="1">
        <v>24</v>
      </c>
      <c r="B25" s="4">
        <v>1</v>
      </c>
      <c r="C25" s="4"/>
      <c r="D25" s="4"/>
      <c r="E25" s="4" t="s">
        <v>20</v>
      </c>
      <c r="F25" s="8">
        <v>43271</v>
      </c>
      <c r="G25" s="33" t="s">
        <v>70</v>
      </c>
      <c r="H25" s="1" t="s">
        <v>58</v>
      </c>
      <c r="I25" s="10" t="s">
        <v>55</v>
      </c>
      <c r="J25" s="31">
        <v>0.27638888888888885</v>
      </c>
      <c r="K25" s="1">
        <v>79</v>
      </c>
      <c r="L25" s="33" t="s">
        <v>12</v>
      </c>
      <c r="M25" s="33">
        <v>656</v>
      </c>
      <c r="N25" s="109">
        <f t="shared" si="0"/>
        <v>0.12042682926829268</v>
      </c>
      <c r="O25" s="1"/>
      <c r="P25" s="1"/>
      <c r="Q25" s="1"/>
      <c r="R25" s="31">
        <f t="shared" si="1"/>
        <v>0.27083333333333331</v>
      </c>
      <c r="S25" s="31">
        <f t="shared" si="2"/>
        <v>0.25</v>
      </c>
    </row>
    <row r="26" spans="1:19" x14ac:dyDescent="0.25">
      <c r="A26" s="1">
        <v>25</v>
      </c>
      <c r="B26" s="4">
        <v>1</v>
      </c>
      <c r="C26" s="4"/>
      <c r="D26" s="4"/>
      <c r="E26" s="4" t="s">
        <v>20</v>
      </c>
      <c r="F26" s="8">
        <v>43271</v>
      </c>
      <c r="G26" s="33" t="s">
        <v>70</v>
      </c>
      <c r="H26" s="1" t="s">
        <v>58</v>
      </c>
      <c r="I26" s="10" t="s">
        <v>55</v>
      </c>
      <c r="J26" s="31">
        <v>0.37222222222222223</v>
      </c>
      <c r="K26" s="9">
        <v>46</v>
      </c>
      <c r="L26" s="35" t="s">
        <v>12</v>
      </c>
      <c r="M26" s="33">
        <v>656</v>
      </c>
      <c r="N26" s="109">
        <f t="shared" si="0"/>
        <v>7.0121951219512202E-2</v>
      </c>
      <c r="O26" s="1"/>
      <c r="P26" s="1"/>
      <c r="Q26" s="1"/>
      <c r="R26" s="31">
        <f t="shared" si="1"/>
        <v>0.36458333333333331</v>
      </c>
      <c r="S26" s="31">
        <f t="shared" si="2"/>
        <v>0.33333333333333331</v>
      </c>
    </row>
    <row r="27" spans="1:19" x14ac:dyDescent="0.25">
      <c r="A27" s="1">
        <v>26</v>
      </c>
      <c r="B27" s="4">
        <v>1</v>
      </c>
      <c r="C27" s="4"/>
      <c r="D27" s="4"/>
      <c r="E27" s="4" t="s">
        <v>20</v>
      </c>
      <c r="F27" s="8">
        <v>43271</v>
      </c>
      <c r="G27" s="33" t="s">
        <v>69</v>
      </c>
      <c r="H27" s="1" t="s">
        <v>72</v>
      </c>
      <c r="I27" s="1" t="s">
        <v>54</v>
      </c>
      <c r="J27" s="31">
        <v>0.38055555555555554</v>
      </c>
      <c r="K27" s="9">
        <v>12</v>
      </c>
      <c r="L27" s="35" t="s">
        <v>12</v>
      </c>
      <c r="M27" s="33">
        <v>656</v>
      </c>
      <c r="N27" s="109">
        <f t="shared" si="0"/>
        <v>1.8292682926829267E-2</v>
      </c>
      <c r="O27" s="1"/>
      <c r="P27" s="1"/>
      <c r="Q27" s="1"/>
      <c r="R27" s="31">
        <f t="shared" si="1"/>
        <v>0.375</v>
      </c>
      <c r="S27" s="31">
        <f t="shared" si="2"/>
        <v>0.375</v>
      </c>
    </row>
    <row r="28" spans="1:19" x14ac:dyDescent="0.25">
      <c r="A28" s="1">
        <v>27</v>
      </c>
      <c r="B28" s="10">
        <v>1</v>
      </c>
      <c r="C28" s="10"/>
      <c r="D28" s="4"/>
      <c r="E28" s="10" t="s">
        <v>20</v>
      </c>
      <c r="F28" s="8">
        <v>43271</v>
      </c>
      <c r="G28" s="33" t="s">
        <v>69</v>
      </c>
      <c r="H28" s="1" t="s">
        <v>73</v>
      </c>
      <c r="I28" s="10" t="s">
        <v>54</v>
      </c>
      <c r="J28" s="31">
        <v>0.59652777777777777</v>
      </c>
      <c r="K28" s="10">
        <v>42</v>
      </c>
      <c r="L28" s="34" t="s">
        <v>12</v>
      </c>
      <c r="M28" s="33">
        <v>656</v>
      </c>
      <c r="N28" s="109">
        <f t="shared" si="0"/>
        <v>6.402439024390244E-2</v>
      </c>
      <c r="O28" s="1"/>
      <c r="P28" s="1"/>
      <c r="Q28" s="1"/>
      <c r="R28" s="31">
        <f t="shared" si="1"/>
        <v>0.59375</v>
      </c>
      <c r="S28" s="31">
        <f t="shared" si="2"/>
        <v>0.58333333333333326</v>
      </c>
    </row>
    <row r="29" spans="1:19" x14ac:dyDescent="0.25">
      <c r="A29" s="1">
        <v>28</v>
      </c>
      <c r="B29" s="10">
        <v>1</v>
      </c>
      <c r="C29" s="10"/>
      <c r="D29" s="4"/>
      <c r="E29" s="10" t="s">
        <v>20</v>
      </c>
      <c r="F29" s="8">
        <v>43271</v>
      </c>
      <c r="G29" s="33" t="s">
        <v>70</v>
      </c>
      <c r="H29" s="1" t="s">
        <v>58</v>
      </c>
      <c r="I29" s="10" t="s">
        <v>55</v>
      </c>
      <c r="J29" s="31">
        <v>0.65347222222222223</v>
      </c>
      <c r="K29" s="10">
        <v>21</v>
      </c>
      <c r="L29" s="34" t="s">
        <v>12</v>
      </c>
      <c r="M29" s="33">
        <v>656</v>
      </c>
      <c r="N29" s="109">
        <f t="shared" si="0"/>
        <v>3.201219512195122E-2</v>
      </c>
      <c r="O29" s="1"/>
      <c r="P29" s="1"/>
      <c r="Q29" s="1"/>
      <c r="R29" s="31">
        <f t="shared" si="1"/>
        <v>0.64583333333333326</v>
      </c>
      <c r="S29" s="31">
        <f t="shared" si="2"/>
        <v>0.625</v>
      </c>
    </row>
    <row r="30" spans="1:19" x14ac:dyDescent="0.25">
      <c r="A30" s="1">
        <v>29</v>
      </c>
      <c r="B30" s="1">
        <v>1</v>
      </c>
      <c r="C30" s="1"/>
      <c r="D30" s="1"/>
      <c r="E30" s="1" t="s">
        <v>20</v>
      </c>
      <c r="F30" s="8">
        <v>43271</v>
      </c>
      <c r="G30" s="33" t="s">
        <v>69</v>
      </c>
      <c r="H30" s="1" t="s">
        <v>72</v>
      </c>
      <c r="I30" s="1" t="s">
        <v>54</v>
      </c>
      <c r="J30" s="31">
        <v>0.71458333333333324</v>
      </c>
      <c r="K30" s="1">
        <v>53</v>
      </c>
      <c r="L30" s="33" t="s">
        <v>12</v>
      </c>
      <c r="M30" s="33">
        <v>656</v>
      </c>
      <c r="N30" s="109">
        <f t="shared" si="0"/>
        <v>8.0792682926829271E-2</v>
      </c>
      <c r="O30" s="1"/>
      <c r="P30" s="1"/>
      <c r="Q30" s="1"/>
      <c r="R30" s="31">
        <f t="shared" si="1"/>
        <v>0.70833333333333326</v>
      </c>
      <c r="S30" s="31">
        <f t="shared" si="2"/>
        <v>0.70833333333333326</v>
      </c>
    </row>
    <row r="31" spans="1:19" x14ac:dyDescent="0.25">
      <c r="A31" s="1">
        <v>30</v>
      </c>
      <c r="B31" s="1">
        <v>1</v>
      </c>
      <c r="C31" s="1"/>
      <c r="D31" s="1"/>
      <c r="E31" s="1" t="s">
        <v>21</v>
      </c>
      <c r="F31" s="8">
        <v>43271</v>
      </c>
      <c r="G31" s="1" t="s">
        <v>22</v>
      </c>
      <c r="H31" s="33" t="s">
        <v>25</v>
      </c>
      <c r="I31" s="1" t="s">
        <v>54</v>
      </c>
      <c r="J31" s="31">
        <v>0.24236111111111111</v>
      </c>
      <c r="K31" s="1">
        <v>11</v>
      </c>
      <c r="L31" s="33" t="s">
        <v>12</v>
      </c>
      <c r="M31" s="33">
        <v>656</v>
      </c>
      <c r="N31" s="109">
        <f t="shared" si="0"/>
        <v>1.676829268292683E-2</v>
      </c>
      <c r="O31" s="1"/>
      <c r="P31" s="1"/>
      <c r="Q31" s="1"/>
      <c r="R31" s="31">
        <f t="shared" si="1"/>
        <v>0.23958333333333331</v>
      </c>
      <c r="S31" s="31">
        <f t="shared" si="2"/>
        <v>0.20833333333333331</v>
      </c>
    </row>
    <row r="32" spans="1:19" x14ac:dyDescent="0.25">
      <c r="A32" s="1">
        <v>31</v>
      </c>
      <c r="B32" s="1">
        <v>1</v>
      </c>
      <c r="C32" s="1"/>
      <c r="D32" s="1"/>
      <c r="E32" s="1" t="s">
        <v>21</v>
      </c>
      <c r="F32" s="8">
        <v>43271</v>
      </c>
      <c r="G32" s="1" t="s">
        <v>24</v>
      </c>
      <c r="H32" s="35" t="s">
        <v>58</v>
      </c>
      <c r="I32" s="10" t="s">
        <v>55</v>
      </c>
      <c r="J32" s="31">
        <v>0.2590277777777778</v>
      </c>
      <c r="K32" s="1">
        <v>75</v>
      </c>
      <c r="L32" s="33" t="s">
        <v>12</v>
      </c>
      <c r="M32" s="33">
        <v>656</v>
      </c>
      <c r="N32" s="109">
        <f t="shared" si="0"/>
        <v>0.11432926829268293</v>
      </c>
      <c r="O32" s="1"/>
      <c r="P32" s="1"/>
      <c r="Q32" s="1"/>
      <c r="R32" s="31">
        <f t="shared" si="1"/>
        <v>0.25</v>
      </c>
      <c r="S32" s="31">
        <f t="shared" si="2"/>
        <v>0.25</v>
      </c>
    </row>
    <row r="33" spans="1:19" x14ac:dyDescent="0.25">
      <c r="A33" s="1">
        <v>32</v>
      </c>
      <c r="B33" s="1">
        <v>1</v>
      </c>
      <c r="C33" s="1"/>
      <c r="D33" s="1"/>
      <c r="E33" s="1" t="s">
        <v>21</v>
      </c>
      <c r="F33" s="8">
        <v>43271</v>
      </c>
      <c r="G33" s="20" t="s">
        <v>24</v>
      </c>
      <c r="H33" s="35" t="s">
        <v>58</v>
      </c>
      <c r="I33" s="23" t="s">
        <v>55</v>
      </c>
      <c r="J33" s="31">
        <v>0.30208333333333331</v>
      </c>
      <c r="K33" s="1">
        <v>71</v>
      </c>
      <c r="L33" s="33" t="s">
        <v>12</v>
      </c>
      <c r="M33" s="33">
        <v>656</v>
      </c>
      <c r="N33" s="109">
        <f t="shared" si="0"/>
        <v>0.10823170731707317</v>
      </c>
      <c r="O33" s="1"/>
      <c r="P33" s="1"/>
      <c r="Q33" s="1"/>
      <c r="R33" s="31">
        <f t="shared" si="1"/>
        <v>0.30208333333333331</v>
      </c>
      <c r="S33" s="31">
        <f t="shared" si="2"/>
        <v>0.29166666666666663</v>
      </c>
    </row>
    <row r="34" spans="1:19" x14ac:dyDescent="0.25">
      <c r="A34" s="1">
        <v>33</v>
      </c>
      <c r="B34" s="1">
        <v>1</v>
      </c>
      <c r="C34" s="1"/>
      <c r="D34" s="1"/>
      <c r="E34" s="1" t="s">
        <v>21</v>
      </c>
      <c r="F34" s="8">
        <v>43271</v>
      </c>
      <c r="G34" s="1" t="s">
        <v>22</v>
      </c>
      <c r="H34" s="33" t="s">
        <v>23</v>
      </c>
      <c r="I34" s="1" t="s">
        <v>54</v>
      </c>
      <c r="J34" s="31">
        <v>0.30277777777777776</v>
      </c>
      <c r="K34" s="1">
        <v>33</v>
      </c>
      <c r="L34" s="33" t="s">
        <v>12</v>
      </c>
      <c r="M34" s="33">
        <v>656</v>
      </c>
      <c r="N34" s="109">
        <f t="shared" si="0"/>
        <v>5.0304878048780491E-2</v>
      </c>
      <c r="O34" s="1"/>
      <c r="P34" s="1"/>
      <c r="Q34" s="1"/>
      <c r="R34" s="31">
        <f t="shared" si="1"/>
        <v>0.30208333333333331</v>
      </c>
      <c r="S34" s="31">
        <f t="shared" si="2"/>
        <v>0.29166666666666663</v>
      </c>
    </row>
    <row r="35" spans="1:19" x14ac:dyDescent="0.25">
      <c r="A35" s="1">
        <v>34</v>
      </c>
      <c r="B35" s="1">
        <v>1</v>
      </c>
      <c r="C35" s="1"/>
      <c r="D35" s="1"/>
      <c r="E35" s="1" t="s">
        <v>21</v>
      </c>
      <c r="F35" s="8">
        <v>43271</v>
      </c>
      <c r="G35" s="20" t="s">
        <v>24</v>
      </c>
      <c r="H35" s="35" t="s">
        <v>58</v>
      </c>
      <c r="I35" s="23" t="s">
        <v>55</v>
      </c>
      <c r="J35" s="31">
        <v>0.34236111111111112</v>
      </c>
      <c r="K35" s="13">
        <v>60</v>
      </c>
      <c r="L35" s="33" t="s">
        <v>12</v>
      </c>
      <c r="M35" s="33">
        <v>656</v>
      </c>
      <c r="N35" s="109">
        <f t="shared" si="0"/>
        <v>9.1463414634146339E-2</v>
      </c>
      <c r="O35" s="1"/>
      <c r="P35" s="1"/>
      <c r="Q35" s="1"/>
      <c r="R35" s="31">
        <f t="shared" si="1"/>
        <v>0.33333333333333331</v>
      </c>
      <c r="S35" s="31">
        <f t="shared" si="2"/>
        <v>0.33333333333333331</v>
      </c>
    </row>
    <row r="36" spans="1:19" x14ac:dyDescent="0.25">
      <c r="A36" s="1">
        <v>35</v>
      </c>
      <c r="B36" s="1">
        <v>1</v>
      </c>
      <c r="C36" s="1"/>
      <c r="D36" s="1"/>
      <c r="E36" s="1" t="s">
        <v>21</v>
      </c>
      <c r="F36" s="8">
        <v>43271</v>
      </c>
      <c r="G36" s="20" t="s">
        <v>24</v>
      </c>
      <c r="H36" s="35" t="s">
        <v>58</v>
      </c>
      <c r="I36" s="23" t="s">
        <v>55</v>
      </c>
      <c r="J36" s="31">
        <v>0.3923611111111111</v>
      </c>
      <c r="K36" s="1">
        <v>36</v>
      </c>
      <c r="L36" s="33" t="s">
        <v>12</v>
      </c>
      <c r="M36" s="33">
        <v>656</v>
      </c>
      <c r="N36" s="109">
        <f t="shared" si="0"/>
        <v>5.4878048780487805E-2</v>
      </c>
      <c r="O36" s="1"/>
      <c r="P36" s="1"/>
      <c r="Q36" s="1"/>
      <c r="R36" s="31">
        <f t="shared" si="1"/>
        <v>0.38541666666666663</v>
      </c>
      <c r="S36" s="31">
        <f t="shared" si="2"/>
        <v>0.375</v>
      </c>
    </row>
    <row r="37" spans="1:19" x14ac:dyDescent="0.25">
      <c r="A37" s="1">
        <v>36</v>
      </c>
      <c r="B37" s="1">
        <v>1</v>
      </c>
      <c r="C37" s="1"/>
      <c r="D37" s="1"/>
      <c r="E37" s="1" t="s">
        <v>21</v>
      </c>
      <c r="F37" s="8">
        <v>43271</v>
      </c>
      <c r="G37" s="1" t="s">
        <v>22</v>
      </c>
      <c r="H37" s="33" t="s">
        <v>25</v>
      </c>
      <c r="I37" s="1" t="s">
        <v>54</v>
      </c>
      <c r="J37" s="31">
        <v>0.39374999999999999</v>
      </c>
      <c r="K37" s="1">
        <v>41</v>
      </c>
      <c r="L37" s="33" t="s">
        <v>12</v>
      </c>
      <c r="M37" s="33">
        <v>656</v>
      </c>
      <c r="N37" s="109">
        <f t="shared" si="0"/>
        <v>6.25E-2</v>
      </c>
      <c r="O37" s="1"/>
      <c r="P37" s="1"/>
      <c r="Q37" s="1"/>
      <c r="R37" s="31">
        <f t="shared" si="1"/>
        <v>0.38541666666666663</v>
      </c>
      <c r="S37" s="31">
        <f t="shared" si="2"/>
        <v>0.375</v>
      </c>
    </row>
    <row r="38" spans="1:19" x14ac:dyDescent="0.25">
      <c r="A38" s="1">
        <v>37</v>
      </c>
      <c r="B38" s="1">
        <v>1</v>
      </c>
      <c r="C38" s="1"/>
      <c r="D38" s="1"/>
      <c r="E38" s="1" t="s">
        <v>21</v>
      </c>
      <c r="F38" s="8">
        <v>43271</v>
      </c>
      <c r="G38" s="20" t="s">
        <v>24</v>
      </c>
      <c r="H38" s="35" t="s">
        <v>58</v>
      </c>
      <c r="I38" s="23" t="s">
        <v>55</v>
      </c>
      <c r="J38" s="31">
        <v>0.59097222222222223</v>
      </c>
      <c r="K38" s="1">
        <v>52</v>
      </c>
      <c r="L38" s="33" t="s">
        <v>12</v>
      </c>
      <c r="M38" s="33">
        <v>656</v>
      </c>
      <c r="N38" s="109">
        <f t="shared" si="0"/>
        <v>7.926829268292683E-2</v>
      </c>
      <c r="O38" s="1"/>
      <c r="P38" s="1"/>
      <c r="Q38" s="1"/>
      <c r="R38" s="31">
        <f t="shared" si="1"/>
        <v>0.58333333333333326</v>
      </c>
      <c r="S38" s="31">
        <f t="shared" si="2"/>
        <v>0.58333333333333326</v>
      </c>
    </row>
    <row r="39" spans="1:19" x14ac:dyDescent="0.25">
      <c r="A39" s="1">
        <v>38</v>
      </c>
      <c r="B39" s="1">
        <v>1</v>
      </c>
      <c r="C39" s="1"/>
      <c r="D39" s="1"/>
      <c r="E39" s="1" t="s">
        <v>21</v>
      </c>
      <c r="F39" s="8">
        <v>43271</v>
      </c>
      <c r="G39" s="1" t="s">
        <v>22</v>
      </c>
      <c r="H39" s="33" t="s">
        <v>25</v>
      </c>
      <c r="I39" s="1" t="s">
        <v>54</v>
      </c>
      <c r="J39" s="31">
        <v>0.64027777777777783</v>
      </c>
      <c r="K39" s="1">
        <v>123</v>
      </c>
      <c r="L39" s="33" t="s">
        <v>12</v>
      </c>
      <c r="M39" s="33">
        <v>656</v>
      </c>
      <c r="N39" s="109">
        <f t="shared" si="0"/>
        <v>0.1875</v>
      </c>
      <c r="O39" s="1"/>
      <c r="P39" s="1"/>
      <c r="Q39" s="1"/>
      <c r="R39" s="31">
        <f t="shared" si="1"/>
        <v>0.63541666666666663</v>
      </c>
      <c r="S39" s="31">
        <f t="shared" si="2"/>
        <v>0.625</v>
      </c>
    </row>
    <row r="40" spans="1:19" x14ac:dyDescent="0.25">
      <c r="A40" s="1">
        <v>39</v>
      </c>
      <c r="B40" s="1">
        <v>1</v>
      </c>
      <c r="C40" s="1"/>
      <c r="D40" s="1"/>
      <c r="E40" s="1" t="s">
        <v>21</v>
      </c>
      <c r="F40" s="8">
        <v>43271</v>
      </c>
      <c r="G40" s="20" t="s">
        <v>24</v>
      </c>
      <c r="H40" s="35" t="s">
        <v>58</v>
      </c>
      <c r="I40" s="23" t="s">
        <v>55</v>
      </c>
      <c r="J40" s="31">
        <v>0.67638888888888893</v>
      </c>
      <c r="K40" s="1">
        <v>49</v>
      </c>
      <c r="L40" s="33" t="s">
        <v>12</v>
      </c>
      <c r="M40" s="33">
        <v>656</v>
      </c>
      <c r="N40" s="109">
        <f t="shared" si="0"/>
        <v>7.4695121951219509E-2</v>
      </c>
      <c r="O40" s="1"/>
      <c r="P40" s="1"/>
      <c r="Q40" s="1"/>
      <c r="R40" s="31">
        <f t="shared" si="1"/>
        <v>0.66666666666666663</v>
      </c>
      <c r="S40" s="31">
        <f t="shared" si="2"/>
        <v>0.66666666666666663</v>
      </c>
    </row>
    <row r="41" spans="1:19" x14ac:dyDescent="0.25">
      <c r="A41" s="1">
        <v>40</v>
      </c>
      <c r="B41" s="1">
        <v>1</v>
      </c>
      <c r="C41" s="1"/>
      <c r="D41" s="1"/>
      <c r="E41" s="1" t="s">
        <v>21</v>
      </c>
      <c r="F41" s="8">
        <v>43271</v>
      </c>
      <c r="G41" s="1" t="s">
        <v>22</v>
      </c>
      <c r="H41" s="33" t="s">
        <v>26</v>
      </c>
      <c r="I41" s="1" t="s">
        <v>54</v>
      </c>
      <c r="J41" s="31">
        <v>0.6875</v>
      </c>
      <c r="K41" s="1">
        <v>21</v>
      </c>
      <c r="L41" s="33" t="s">
        <v>12</v>
      </c>
      <c r="M41" s="33">
        <v>656</v>
      </c>
      <c r="N41" s="109">
        <f t="shared" si="0"/>
        <v>3.201219512195122E-2</v>
      </c>
      <c r="O41" s="1"/>
      <c r="P41" s="1"/>
      <c r="Q41" s="1"/>
      <c r="R41" s="31">
        <f t="shared" si="1"/>
        <v>0.6875</v>
      </c>
      <c r="S41" s="31">
        <f t="shared" si="2"/>
        <v>0.66666666666666663</v>
      </c>
    </row>
    <row r="42" spans="1:19" x14ac:dyDescent="0.25">
      <c r="A42" s="1">
        <v>41</v>
      </c>
      <c r="B42" s="1">
        <v>1</v>
      </c>
      <c r="C42" s="1"/>
      <c r="D42" s="1"/>
      <c r="E42" s="1" t="s">
        <v>21</v>
      </c>
      <c r="F42" s="8">
        <v>43271</v>
      </c>
      <c r="G42" s="1" t="s">
        <v>22</v>
      </c>
      <c r="H42" s="33" t="s">
        <v>25</v>
      </c>
      <c r="I42" s="1" t="s">
        <v>54</v>
      </c>
      <c r="J42" s="31">
        <v>0.72222222222222221</v>
      </c>
      <c r="K42" s="1">
        <v>99</v>
      </c>
      <c r="L42" s="33" t="s">
        <v>12</v>
      </c>
      <c r="M42" s="33">
        <v>656</v>
      </c>
      <c r="N42" s="109">
        <f t="shared" si="0"/>
        <v>0.15091463414634146</v>
      </c>
      <c r="O42" s="1"/>
      <c r="P42" s="1"/>
      <c r="Q42" s="1"/>
      <c r="R42" s="31">
        <f t="shared" si="1"/>
        <v>0.71875</v>
      </c>
      <c r="S42" s="31">
        <f t="shared" si="2"/>
        <v>0.70833333333333326</v>
      </c>
    </row>
    <row r="43" spans="1:19" x14ac:dyDescent="0.25">
      <c r="A43" s="1">
        <v>42</v>
      </c>
      <c r="B43" s="1">
        <v>1</v>
      </c>
      <c r="C43" s="1"/>
      <c r="D43" s="1"/>
      <c r="E43" s="1" t="s">
        <v>27</v>
      </c>
      <c r="F43" s="8">
        <v>43271</v>
      </c>
      <c r="G43" s="1" t="s">
        <v>28</v>
      </c>
      <c r="H43" s="32" t="s">
        <v>52</v>
      </c>
      <c r="I43" s="10" t="s">
        <v>55</v>
      </c>
      <c r="J43" s="31">
        <v>0.71388888888888891</v>
      </c>
      <c r="K43" s="1">
        <v>1</v>
      </c>
      <c r="L43" s="33" t="s">
        <v>12</v>
      </c>
      <c r="M43" s="33">
        <v>656</v>
      </c>
      <c r="N43" s="109">
        <f t="shared" si="0"/>
        <v>1.5243902439024391E-3</v>
      </c>
      <c r="O43" s="1"/>
      <c r="P43" s="1"/>
      <c r="Q43" s="1"/>
      <c r="R43" s="31">
        <f t="shared" si="1"/>
        <v>0.70833333333333326</v>
      </c>
      <c r="S43" s="31">
        <f t="shared" si="2"/>
        <v>0.70833333333333326</v>
      </c>
    </row>
    <row r="44" spans="1:19" x14ac:dyDescent="0.25">
      <c r="A44" s="1">
        <v>43</v>
      </c>
      <c r="B44" s="1">
        <v>1</v>
      </c>
      <c r="C44" s="1"/>
      <c r="D44" s="1"/>
      <c r="E44" s="1" t="s">
        <v>27</v>
      </c>
      <c r="F44" s="8">
        <v>43271</v>
      </c>
      <c r="G44" s="1" t="s">
        <v>29</v>
      </c>
      <c r="H44" s="15" t="s">
        <v>33</v>
      </c>
      <c r="I44" s="15" t="s">
        <v>54</v>
      </c>
      <c r="J44" s="31">
        <v>0.74513888888888891</v>
      </c>
      <c r="K44" s="1">
        <v>3</v>
      </c>
      <c r="L44" s="33" t="s">
        <v>12</v>
      </c>
      <c r="M44" s="33">
        <v>656</v>
      </c>
      <c r="N44" s="109">
        <f t="shared" si="0"/>
        <v>4.5731707317073168E-3</v>
      </c>
      <c r="O44" s="1"/>
      <c r="P44" s="1"/>
      <c r="Q44" s="1"/>
      <c r="R44" s="31">
        <f t="shared" si="1"/>
        <v>0.73958333333333326</v>
      </c>
      <c r="S44" s="31">
        <f t="shared" si="2"/>
        <v>0.70833333333333326</v>
      </c>
    </row>
    <row r="45" spans="1:19" x14ac:dyDescent="0.25">
      <c r="A45" s="1">
        <v>44</v>
      </c>
      <c r="B45" s="13">
        <v>1</v>
      </c>
      <c r="C45" s="12"/>
      <c r="D45" s="12"/>
      <c r="E45" s="12" t="s">
        <v>30</v>
      </c>
      <c r="F45" s="8">
        <v>43271</v>
      </c>
      <c r="G45" s="12" t="s">
        <v>31</v>
      </c>
      <c r="H45" s="41" t="s">
        <v>74</v>
      </c>
      <c r="I45" s="25" t="s">
        <v>54</v>
      </c>
      <c r="J45" s="31">
        <v>0.24861111111111112</v>
      </c>
      <c r="K45" s="13">
        <v>65</v>
      </c>
      <c r="L45" s="56" t="s">
        <v>12</v>
      </c>
      <c r="M45" s="33">
        <v>656</v>
      </c>
      <c r="N45" s="109">
        <f t="shared" si="0"/>
        <v>9.9085365853658541E-2</v>
      </c>
      <c r="O45" s="1"/>
      <c r="P45" s="1"/>
      <c r="Q45" s="1"/>
      <c r="R45" s="31">
        <f t="shared" si="1"/>
        <v>0.23958333333333331</v>
      </c>
      <c r="S45" s="31">
        <f t="shared" si="2"/>
        <v>0.20833333333333331</v>
      </c>
    </row>
    <row r="46" spans="1:19" x14ac:dyDescent="0.25">
      <c r="A46" s="1">
        <v>45</v>
      </c>
      <c r="B46" s="15">
        <v>1</v>
      </c>
      <c r="C46" s="15"/>
      <c r="D46" s="15"/>
      <c r="E46" s="15" t="s">
        <v>30</v>
      </c>
      <c r="F46" s="8">
        <v>43271</v>
      </c>
      <c r="G46" s="15" t="s">
        <v>32</v>
      </c>
      <c r="H46" s="40" t="s">
        <v>58</v>
      </c>
      <c r="I46" s="23" t="s">
        <v>55</v>
      </c>
      <c r="J46" s="31">
        <v>0.25555555555555554</v>
      </c>
      <c r="K46" s="15">
        <v>81</v>
      </c>
      <c r="L46" s="103" t="s">
        <v>12</v>
      </c>
      <c r="M46" s="33">
        <v>656</v>
      </c>
      <c r="N46" s="109">
        <f t="shared" si="0"/>
        <v>0.12347560975609756</v>
      </c>
      <c r="O46" s="1"/>
      <c r="P46" s="1"/>
      <c r="Q46" s="1"/>
      <c r="R46" s="31">
        <f t="shared" si="1"/>
        <v>0.25</v>
      </c>
      <c r="S46" s="31">
        <f t="shared" si="2"/>
        <v>0.25</v>
      </c>
    </row>
    <row r="47" spans="1:19" x14ac:dyDescent="0.25">
      <c r="A47" s="1">
        <v>46</v>
      </c>
      <c r="B47" s="13">
        <v>1</v>
      </c>
      <c r="C47" s="12"/>
      <c r="D47" s="12"/>
      <c r="E47" s="12" t="s">
        <v>30</v>
      </c>
      <c r="F47" s="8">
        <v>43271</v>
      </c>
      <c r="G47" s="12" t="s">
        <v>32</v>
      </c>
      <c r="H47" s="40" t="s">
        <v>58</v>
      </c>
      <c r="I47" s="25" t="s">
        <v>55</v>
      </c>
      <c r="J47" s="31">
        <v>0.27777777777777779</v>
      </c>
      <c r="K47" s="13">
        <v>144</v>
      </c>
      <c r="L47" s="56" t="s">
        <v>12</v>
      </c>
      <c r="M47" s="33">
        <v>656</v>
      </c>
      <c r="N47" s="109">
        <f t="shared" si="0"/>
        <v>0.21951219512195122</v>
      </c>
      <c r="O47" s="1"/>
      <c r="P47" s="1"/>
      <c r="Q47" s="1"/>
      <c r="R47" s="31">
        <f t="shared" si="1"/>
        <v>0.27083333333333331</v>
      </c>
      <c r="S47" s="31">
        <f t="shared" si="2"/>
        <v>0.25</v>
      </c>
    </row>
    <row r="48" spans="1:19" x14ac:dyDescent="0.25">
      <c r="A48" s="1">
        <v>47</v>
      </c>
      <c r="B48" s="15">
        <v>1</v>
      </c>
      <c r="C48" s="15"/>
      <c r="D48" s="15"/>
      <c r="E48" s="15" t="s">
        <v>30</v>
      </c>
      <c r="F48" s="8">
        <v>43271</v>
      </c>
      <c r="G48" s="15" t="s">
        <v>31</v>
      </c>
      <c r="H48" s="41" t="s">
        <v>74</v>
      </c>
      <c r="I48" s="27" t="s">
        <v>54</v>
      </c>
      <c r="J48" s="31">
        <v>0.29166666666666669</v>
      </c>
      <c r="K48" s="15">
        <v>44</v>
      </c>
      <c r="L48" s="103" t="s">
        <v>12</v>
      </c>
      <c r="M48" s="33">
        <v>656</v>
      </c>
      <c r="N48" s="109">
        <f t="shared" si="0"/>
        <v>6.7073170731707321E-2</v>
      </c>
      <c r="O48" s="1"/>
      <c r="P48" s="1"/>
      <c r="Q48" s="1"/>
      <c r="R48" s="31">
        <f t="shared" si="1"/>
        <v>0.29166666666666663</v>
      </c>
      <c r="S48" s="31">
        <f t="shared" si="2"/>
        <v>0.29166666666666663</v>
      </c>
    </row>
    <row r="49" spans="1:19" x14ac:dyDescent="0.25">
      <c r="A49" s="1">
        <v>48</v>
      </c>
      <c r="B49" s="1">
        <v>1</v>
      </c>
      <c r="C49" s="1"/>
      <c r="D49" s="1"/>
      <c r="E49" s="1" t="s">
        <v>30</v>
      </c>
      <c r="F49" s="8">
        <v>43271</v>
      </c>
      <c r="G49" s="1" t="s">
        <v>32</v>
      </c>
      <c r="H49" s="40" t="s">
        <v>58</v>
      </c>
      <c r="I49" s="23" t="s">
        <v>55</v>
      </c>
      <c r="J49" s="31">
        <v>0.30277777777777776</v>
      </c>
      <c r="K49" s="1">
        <v>130</v>
      </c>
      <c r="L49" s="33" t="s">
        <v>12</v>
      </c>
      <c r="M49" s="33">
        <v>656</v>
      </c>
      <c r="N49" s="109">
        <f t="shared" si="0"/>
        <v>0.19817073170731708</v>
      </c>
      <c r="O49" s="1"/>
      <c r="P49" s="1"/>
      <c r="Q49" s="1"/>
      <c r="R49" s="31">
        <f t="shared" si="1"/>
        <v>0.30208333333333331</v>
      </c>
      <c r="S49" s="31">
        <f t="shared" si="2"/>
        <v>0.29166666666666663</v>
      </c>
    </row>
    <row r="50" spans="1:19" x14ac:dyDescent="0.25">
      <c r="A50" s="1">
        <v>49</v>
      </c>
      <c r="B50" s="13">
        <v>1</v>
      </c>
      <c r="C50" s="12"/>
      <c r="D50" s="12"/>
      <c r="E50" s="12" t="s">
        <v>30</v>
      </c>
      <c r="F50" s="8">
        <v>43271</v>
      </c>
      <c r="G50" s="12" t="s">
        <v>32</v>
      </c>
      <c r="H50" s="40" t="s">
        <v>58</v>
      </c>
      <c r="I50" s="25" t="s">
        <v>55</v>
      </c>
      <c r="J50" s="31">
        <v>0.32222222222222224</v>
      </c>
      <c r="K50" s="13">
        <v>143</v>
      </c>
      <c r="L50" s="56" t="s">
        <v>12</v>
      </c>
      <c r="M50" s="33">
        <v>656</v>
      </c>
      <c r="N50" s="109">
        <f t="shared" si="0"/>
        <v>0.21798780487804878</v>
      </c>
      <c r="O50" s="1"/>
      <c r="P50" s="1"/>
      <c r="Q50" s="1"/>
      <c r="R50" s="31">
        <f t="shared" si="1"/>
        <v>0.3125</v>
      </c>
      <c r="S50" s="31">
        <f t="shared" si="2"/>
        <v>0.29166666666666663</v>
      </c>
    </row>
    <row r="51" spans="1:19" x14ac:dyDescent="0.25">
      <c r="A51" s="1">
        <v>50</v>
      </c>
      <c r="B51" s="1">
        <v>1</v>
      </c>
      <c r="C51" s="1"/>
      <c r="D51" s="15"/>
      <c r="E51" s="1" t="s">
        <v>30</v>
      </c>
      <c r="F51" s="8">
        <v>43271</v>
      </c>
      <c r="G51" s="1" t="s">
        <v>31</v>
      </c>
      <c r="H51" s="41" t="s">
        <v>74</v>
      </c>
      <c r="I51" s="27" t="s">
        <v>54</v>
      </c>
      <c r="J51" s="31">
        <v>0.36180555555555555</v>
      </c>
      <c r="K51" s="1">
        <v>79</v>
      </c>
      <c r="L51" s="33" t="s">
        <v>12</v>
      </c>
      <c r="M51" s="33">
        <v>656</v>
      </c>
      <c r="N51" s="109">
        <f t="shared" si="0"/>
        <v>0.12042682926829268</v>
      </c>
      <c r="O51" s="1"/>
      <c r="P51" s="1"/>
      <c r="Q51" s="1"/>
      <c r="R51" s="31">
        <f t="shared" si="1"/>
        <v>0.35416666666666663</v>
      </c>
      <c r="S51" s="31">
        <f t="shared" si="2"/>
        <v>0.33333333333333331</v>
      </c>
    </row>
    <row r="52" spans="1:19" x14ac:dyDescent="0.25">
      <c r="A52" s="1">
        <v>51</v>
      </c>
      <c r="B52" s="13">
        <v>1</v>
      </c>
      <c r="C52" s="12"/>
      <c r="D52" s="12"/>
      <c r="E52" s="12" t="s">
        <v>30</v>
      </c>
      <c r="F52" s="8">
        <v>43271</v>
      </c>
      <c r="G52" s="12" t="s">
        <v>32</v>
      </c>
      <c r="H52" s="40" t="s">
        <v>58</v>
      </c>
      <c r="I52" s="25" t="s">
        <v>55</v>
      </c>
      <c r="J52" s="31">
        <v>0.36388888888888887</v>
      </c>
      <c r="K52" s="13">
        <v>125</v>
      </c>
      <c r="L52" s="56" t="s">
        <v>12</v>
      </c>
      <c r="M52" s="33">
        <v>656</v>
      </c>
      <c r="N52" s="109">
        <f t="shared" si="0"/>
        <v>0.19054878048780488</v>
      </c>
      <c r="O52" s="1"/>
      <c r="P52" s="1"/>
      <c r="Q52" s="1"/>
      <c r="R52" s="31">
        <f t="shared" si="1"/>
        <v>0.35416666666666663</v>
      </c>
      <c r="S52" s="31">
        <f t="shared" si="2"/>
        <v>0.33333333333333331</v>
      </c>
    </row>
    <row r="53" spans="1:19" x14ac:dyDescent="0.25">
      <c r="A53" s="1">
        <v>52</v>
      </c>
      <c r="B53" s="13">
        <v>1</v>
      </c>
      <c r="C53" s="12"/>
      <c r="D53" s="12"/>
      <c r="E53" s="12" t="s">
        <v>30</v>
      </c>
      <c r="F53" s="8">
        <v>43271</v>
      </c>
      <c r="G53" s="12" t="s">
        <v>31</v>
      </c>
      <c r="H53" s="41" t="s">
        <v>74</v>
      </c>
      <c r="I53" s="25" t="s">
        <v>54</v>
      </c>
      <c r="J53" s="31">
        <v>0.38541666666666669</v>
      </c>
      <c r="K53" s="13">
        <v>35</v>
      </c>
      <c r="L53" s="56" t="s">
        <v>12</v>
      </c>
      <c r="M53" s="33">
        <v>656</v>
      </c>
      <c r="N53" s="109">
        <f t="shared" si="0"/>
        <v>5.3353658536585365E-2</v>
      </c>
      <c r="O53" s="1"/>
      <c r="P53" s="1"/>
      <c r="Q53" s="1"/>
      <c r="R53" s="31">
        <f t="shared" si="1"/>
        <v>0.38541666666666663</v>
      </c>
      <c r="S53" s="31">
        <f t="shared" si="2"/>
        <v>0.375</v>
      </c>
    </row>
    <row r="54" spans="1:19" x14ac:dyDescent="0.25">
      <c r="A54" s="1">
        <v>53</v>
      </c>
      <c r="B54" s="15">
        <v>1</v>
      </c>
      <c r="C54" s="15"/>
      <c r="D54" s="15"/>
      <c r="E54" s="15" t="s">
        <v>30</v>
      </c>
      <c r="F54" s="8">
        <v>43271</v>
      </c>
      <c r="G54" s="15" t="s">
        <v>32</v>
      </c>
      <c r="H54" s="40" t="s">
        <v>58</v>
      </c>
      <c r="I54" s="23" t="s">
        <v>55</v>
      </c>
      <c r="J54" s="31">
        <v>0.40833333333333333</v>
      </c>
      <c r="K54" s="15">
        <v>149</v>
      </c>
      <c r="L54" s="103" t="s">
        <v>12</v>
      </c>
      <c r="M54" s="33">
        <v>656</v>
      </c>
      <c r="N54" s="109">
        <f t="shared" si="0"/>
        <v>0.22713414634146342</v>
      </c>
      <c r="O54" s="1"/>
      <c r="P54" s="1"/>
      <c r="Q54" s="1"/>
      <c r="R54" s="31">
        <f t="shared" si="1"/>
        <v>0.40625</v>
      </c>
      <c r="S54" s="31">
        <f t="shared" si="2"/>
        <v>0.375</v>
      </c>
    </row>
    <row r="55" spans="1:19" x14ac:dyDescent="0.25">
      <c r="A55" s="1">
        <v>54</v>
      </c>
      <c r="B55" s="13">
        <v>1</v>
      </c>
      <c r="C55" s="12"/>
      <c r="D55" s="12"/>
      <c r="E55" s="12" t="s">
        <v>30</v>
      </c>
      <c r="F55" s="8">
        <v>43271</v>
      </c>
      <c r="G55" s="12" t="s">
        <v>31</v>
      </c>
      <c r="H55" s="41" t="s">
        <v>74</v>
      </c>
      <c r="I55" s="25" t="s">
        <v>54</v>
      </c>
      <c r="J55" s="31">
        <v>0.58680555555555558</v>
      </c>
      <c r="K55" s="13">
        <v>86</v>
      </c>
      <c r="L55" s="56" t="s">
        <v>12</v>
      </c>
      <c r="M55" s="33">
        <v>656</v>
      </c>
      <c r="N55" s="109">
        <f t="shared" si="0"/>
        <v>0.13109756097560976</v>
      </c>
      <c r="O55" s="1"/>
      <c r="P55" s="1"/>
      <c r="Q55" s="1"/>
      <c r="R55" s="31">
        <f t="shared" si="1"/>
        <v>0.58333333333333326</v>
      </c>
      <c r="S55" s="31">
        <f t="shared" si="2"/>
        <v>0.58333333333333326</v>
      </c>
    </row>
    <row r="56" spans="1:19" x14ac:dyDescent="0.25">
      <c r="A56" s="1">
        <v>55</v>
      </c>
      <c r="B56" s="13">
        <v>1</v>
      </c>
      <c r="C56" s="12"/>
      <c r="D56" s="12"/>
      <c r="E56" s="12" t="s">
        <v>30</v>
      </c>
      <c r="F56" s="8">
        <v>43271</v>
      </c>
      <c r="G56" s="12" t="s">
        <v>32</v>
      </c>
      <c r="H56" s="40" t="s">
        <v>58</v>
      </c>
      <c r="I56" s="25" t="s">
        <v>55</v>
      </c>
      <c r="J56" s="31">
        <v>0.61388888888888882</v>
      </c>
      <c r="K56" s="13">
        <v>70</v>
      </c>
      <c r="L56" s="56" t="s">
        <v>12</v>
      </c>
      <c r="M56" s="33">
        <v>656</v>
      </c>
      <c r="N56" s="109">
        <f t="shared" si="0"/>
        <v>0.10670731707317073</v>
      </c>
      <c r="O56" s="1"/>
      <c r="P56" s="1"/>
      <c r="Q56" s="1"/>
      <c r="R56" s="31">
        <f t="shared" si="1"/>
        <v>0.60416666666666663</v>
      </c>
      <c r="S56" s="31">
        <f t="shared" si="2"/>
        <v>0.58333333333333326</v>
      </c>
    </row>
    <row r="57" spans="1:19" x14ac:dyDescent="0.25">
      <c r="A57" s="1">
        <v>56</v>
      </c>
      <c r="B57" s="1">
        <v>1</v>
      </c>
      <c r="C57" s="1"/>
      <c r="D57" s="15"/>
      <c r="E57" s="1" t="s">
        <v>30</v>
      </c>
      <c r="F57" s="8">
        <v>43271</v>
      </c>
      <c r="G57" s="1" t="s">
        <v>31</v>
      </c>
      <c r="H57" s="38" t="s">
        <v>34</v>
      </c>
      <c r="I57" s="20" t="s">
        <v>54</v>
      </c>
      <c r="J57" s="31">
        <v>0.62847222222222221</v>
      </c>
      <c r="K57" s="1">
        <v>80</v>
      </c>
      <c r="L57" s="33" t="s">
        <v>12</v>
      </c>
      <c r="M57" s="33">
        <v>656</v>
      </c>
      <c r="N57" s="109">
        <f t="shared" si="0"/>
        <v>0.12195121951219512</v>
      </c>
      <c r="O57" s="1"/>
      <c r="P57" s="1"/>
      <c r="Q57" s="1"/>
      <c r="R57" s="31">
        <f t="shared" si="1"/>
        <v>0.625</v>
      </c>
      <c r="S57" s="31">
        <f t="shared" si="2"/>
        <v>0.625</v>
      </c>
    </row>
    <row r="58" spans="1:19" x14ac:dyDescent="0.25">
      <c r="A58" s="1">
        <v>57</v>
      </c>
      <c r="B58" s="13">
        <v>1</v>
      </c>
      <c r="C58" s="12"/>
      <c r="D58" s="12"/>
      <c r="E58" s="12" t="s">
        <v>30</v>
      </c>
      <c r="F58" s="8">
        <v>43271</v>
      </c>
      <c r="G58" s="12" t="s">
        <v>31</v>
      </c>
      <c r="H58" s="41" t="s">
        <v>74</v>
      </c>
      <c r="I58" s="25" t="s">
        <v>54</v>
      </c>
      <c r="J58" s="31">
        <v>0.65347222222222223</v>
      </c>
      <c r="K58" s="13">
        <v>121</v>
      </c>
      <c r="L58" s="56" t="s">
        <v>12</v>
      </c>
      <c r="M58" s="33">
        <v>656</v>
      </c>
      <c r="N58" s="109">
        <f t="shared" si="0"/>
        <v>0.18445121951219512</v>
      </c>
      <c r="O58" s="1"/>
      <c r="P58" s="1"/>
      <c r="Q58" s="1"/>
      <c r="R58" s="31">
        <f t="shared" si="1"/>
        <v>0.64583333333333326</v>
      </c>
      <c r="S58" s="31">
        <f t="shared" si="2"/>
        <v>0.625</v>
      </c>
    </row>
    <row r="59" spans="1:19" x14ac:dyDescent="0.25">
      <c r="A59" s="1">
        <v>58</v>
      </c>
      <c r="B59" s="1">
        <v>1</v>
      </c>
      <c r="C59" s="1"/>
      <c r="D59" s="15"/>
      <c r="E59" s="1" t="s">
        <v>30</v>
      </c>
      <c r="F59" s="8">
        <v>43271</v>
      </c>
      <c r="G59" s="1" t="s">
        <v>32</v>
      </c>
      <c r="H59" s="40" t="s">
        <v>58</v>
      </c>
      <c r="I59" s="23" t="s">
        <v>55</v>
      </c>
      <c r="J59" s="31">
        <v>0.66041666666666665</v>
      </c>
      <c r="K59" s="1">
        <v>97</v>
      </c>
      <c r="L59" s="33" t="s">
        <v>12</v>
      </c>
      <c r="M59" s="33">
        <v>656</v>
      </c>
      <c r="N59" s="109">
        <f t="shared" si="0"/>
        <v>0.14786585365853658</v>
      </c>
      <c r="O59" s="1"/>
      <c r="P59" s="1"/>
      <c r="Q59" s="1"/>
      <c r="R59" s="31">
        <f t="shared" si="1"/>
        <v>0.65625</v>
      </c>
      <c r="S59" s="31">
        <f t="shared" si="2"/>
        <v>0.625</v>
      </c>
    </row>
    <row r="60" spans="1:19" x14ac:dyDescent="0.25">
      <c r="A60" s="1">
        <v>59</v>
      </c>
      <c r="B60" s="16">
        <v>1</v>
      </c>
      <c r="C60" s="16"/>
      <c r="D60" s="16"/>
      <c r="E60" s="16" t="s">
        <v>30</v>
      </c>
      <c r="F60" s="8">
        <v>43271</v>
      </c>
      <c r="G60" s="16" t="s">
        <v>31</v>
      </c>
      <c r="H60" s="42" t="s">
        <v>33</v>
      </c>
      <c r="I60" s="27" t="s">
        <v>54</v>
      </c>
      <c r="J60" s="31">
        <v>0.67083333333333328</v>
      </c>
      <c r="K60" s="16">
        <v>88</v>
      </c>
      <c r="L60" s="104" t="s">
        <v>12</v>
      </c>
      <c r="M60" s="33">
        <v>656</v>
      </c>
      <c r="N60" s="109">
        <f t="shared" si="0"/>
        <v>0.13414634146341464</v>
      </c>
      <c r="O60" s="1"/>
      <c r="P60" s="1"/>
      <c r="Q60" s="1"/>
      <c r="R60" s="31">
        <f t="shared" si="1"/>
        <v>0.66666666666666663</v>
      </c>
      <c r="S60" s="31">
        <f t="shared" si="2"/>
        <v>0.66666666666666663</v>
      </c>
    </row>
    <row r="61" spans="1:19" x14ac:dyDescent="0.25">
      <c r="A61" s="1">
        <v>60</v>
      </c>
      <c r="B61" s="18">
        <v>1</v>
      </c>
      <c r="C61" s="19"/>
      <c r="D61" s="19"/>
      <c r="E61" s="19" t="s">
        <v>30</v>
      </c>
      <c r="F61" s="8">
        <v>43271</v>
      </c>
      <c r="G61" s="19" t="s">
        <v>32</v>
      </c>
      <c r="H61" s="40" t="s">
        <v>58</v>
      </c>
      <c r="I61" s="25" t="s">
        <v>55</v>
      </c>
      <c r="J61" s="31">
        <v>0.70347222222222217</v>
      </c>
      <c r="K61" s="18">
        <v>45</v>
      </c>
      <c r="L61" s="55" t="s">
        <v>12</v>
      </c>
      <c r="M61" s="33">
        <v>656</v>
      </c>
      <c r="N61" s="109">
        <f t="shared" si="0"/>
        <v>6.8597560975609762E-2</v>
      </c>
      <c r="O61" s="1"/>
      <c r="P61" s="1"/>
      <c r="Q61" s="1"/>
      <c r="R61" s="31">
        <f t="shared" si="1"/>
        <v>0.69791666666666663</v>
      </c>
      <c r="S61" s="31">
        <f t="shared" si="2"/>
        <v>0.66666666666666663</v>
      </c>
    </row>
    <row r="62" spans="1:19" x14ac:dyDescent="0.25">
      <c r="A62" s="1">
        <v>61</v>
      </c>
      <c r="B62" s="18">
        <v>1</v>
      </c>
      <c r="C62" s="19"/>
      <c r="D62" s="19"/>
      <c r="E62" s="19" t="s">
        <v>30</v>
      </c>
      <c r="F62" s="8">
        <v>43271</v>
      </c>
      <c r="G62" s="19" t="s">
        <v>31</v>
      </c>
      <c r="H62" s="43" t="s">
        <v>33</v>
      </c>
      <c r="I62" s="25" t="s">
        <v>54</v>
      </c>
      <c r="J62" s="31">
        <v>0.72152777777777777</v>
      </c>
      <c r="K62" s="18">
        <v>82</v>
      </c>
      <c r="L62" s="55" t="s">
        <v>12</v>
      </c>
      <c r="M62" s="33">
        <v>656</v>
      </c>
      <c r="N62" s="109">
        <f t="shared" si="0"/>
        <v>0.125</v>
      </c>
      <c r="O62" s="1"/>
      <c r="P62" s="1"/>
      <c r="Q62" s="1"/>
      <c r="R62" s="31">
        <f t="shared" si="1"/>
        <v>0.71875</v>
      </c>
      <c r="S62" s="31">
        <f t="shared" si="2"/>
        <v>0.70833333333333326</v>
      </c>
    </row>
    <row r="63" spans="1:19" x14ac:dyDescent="0.25">
      <c r="A63" s="1">
        <v>62</v>
      </c>
      <c r="B63" s="17">
        <v>1</v>
      </c>
      <c r="C63" s="17"/>
      <c r="D63" s="16"/>
      <c r="E63" s="17" t="s">
        <v>30</v>
      </c>
      <c r="F63" s="8">
        <v>43271</v>
      </c>
      <c r="G63" s="17" t="s">
        <v>32</v>
      </c>
      <c r="H63" s="40" t="s">
        <v>58</v>
      </c>
      <c r="I63" s="23" t="s">
        <v>55</v>
      </c>
      <c r="J63" s="31">
        <v>0.74583333333333324</v>
      </c>
      <c r="K63" s="17">
        <v>59</v>
      </c>
      <c r="L63" s="102" t="s">
        <v>12</v>
      </c>
      <c r="M63" s="33">
        <v>656</v>
      </c>
      <c r="N63" s="109">
        <f t="shared" si="0"/>
        <v>8.9939024390243899E-2</v>
      </c>
      <c r="O63" s="1"/>
      <c r="P63" s="1"/>
      <c r="Q63" s="1"/>
      <c r="R63" s="31">
        <f t="shared" si="1"/>
        <v>0.73958333333333326</v>
      </c>
      <c r="S63" s="31">
        <f t="shared" si="2"/>
        <v>0.70833333333333326</v>
      </c>
    </row>
    <row r="64" spans="1:19" x14ac:dyDescent="0.25">
      <c r="A64" s="1">
        <v>63</v>
      </c>
      <c r="B64" s="12">
        <v>1</v>
      </c>
      <c r="C64" s="12"/>
      <c r="D64" s="12"/>
      <c r="E64" s="12" t="s">
        <v>35</v>
      </c>
      <c r="F64" s="5">
        <v>43270</v>
      </c>
      <c r="G64" s="12" t="s">
        <v>37</v>
      </c>
      <c r="H64" s="38" t="s">
        <v>38</v>
      </c>
      <c r="I64" s="25" t="s">
        <v>54</v>
      </c>
      <c r="J64" s="31">
        <v>0.24722222222222223</v>
      </c>
      <c r="K64" s="13">
        <v>58</v>
      </c>
      <c r="L64" s="56" t="s">
        <v>11</v>
      </c>
      <c r="M64" s="107">
        <v>456</v>
      </c>
      <c r="N64" s="109">
        <f t="shared" si="0"/>
        <v>0.12719298245614036</v>
      </c>
      <c r="O64" s="1"/>
      <c r="P64" s="1"/>
      <c r="Q64" s="1"/>
      <c r="R64" s="31">
        <f t="shared" si="1"/>
        <v>0.23958333333333331</v>
      </c>
      <c r="S64" s="31">
        <f t="shared" si="2"/>
        <v>0.20833333333333331</v>
      </c>
    </row>
    <row r="65" spans="1:19" x14ac:dyDescent="0.25">
      <c r="A65" s="1">
        <v>64</v>
      </c>
      <c r="B65" s="12">
        <v>1</v>
      </c>
      <c r="C65" s="1"/>
      <c r="D65" s="1"/>
      <c r="E65" s="12" t="s">
        <v>35</v>
      </c>
      <c r="F65" s="28">
        <v>43270</v>
      </c>
      <c r="G65" s="20" t="s">
        <v>36</v>
      </c>
      <c r="H65" s="38" t="s">
        <v>58</v>
      </c>
      <c r="I65" s="23" t="s">
        <v>55</v>
      </c>
      <c r="J65" s="31">
        <v>0.2590277777777778</v>
      </c>
      <c r="K65" s="1">
        <v>112</v>
      </c>
      <c r="L65" s="33" t="s">
        <v>11</v>
      </c>
      <c r="M65" s="33">
        <v>456</v>
      </c>
      <c r="N65" s="109">
        <f t="shared" si="0"/>
        <v>0.24561403508771928</v>
      </c>
      <c r="O65" s="1"/>
      <c r="P65" s="1"/>
      <c r="Q65" s="1"/>
      <c r="R65" s="31">
        <f t="shared" si="1"/>
        <v>0.25</v>
      </c>
      <c r="S65" s="31">
        <f t="shared" si="2"/>
        <v>0.25</v>
      </c>
    </row>
    <row r="66" spans="1:19" x14ac:dyDescent="0.25">
      <c r="A66" s="1">
        <v>65</v>
      </c>
      <c r="B66" s="12">
        <v>1</v>
      </c>
      <c r="C66" s="12"/>
      <c r="D66" s="12"/>
      <c r="E66" s="12" t="s">
        <v>35</v>
      </c>
      <c r="F66" s="28">
        <v>43270</v>
      </c>
      <c r="G66" s="25" t="s">
        <v>36</v>
      </c>
      <c r="H66" s="41" t="s">
        <v>67</v>
      </c>
      <c r="I66" s="25" t="s">
        <v>55</v>
      </c>
      <c r="J66" s="31">
        <v>0.28125</v>
      </c>
      <c r="K66" s="13">
        <v>90</v>
      </c>
      <c r="L66" s="56" t="s">
        <v>11</v>
      </c>
      <c r="M66" s="33">
        <v>456</v>
      </c>
      <c r="N66" s="109">
        <f t="shared" si="0"/>
        <v>0.19736842105263158</v>
      </c>
      <c r="O66" s="1"/>
      <c r="P66" s="1"/>
      <c r="Q66" s="1"/>
      <c r="R66" s="31">
        <f t="shared" si="1"/>
        <v>0.28125</v>
      </c>
      <c r="S66" s="31">
        <f t="shared" si="2"/>
        <v>0.25</v>
      </c>
    </row>
    <row r="67" spans="1:19" x14ac:dyDescent="0.25">
      <c r="A67" s="1">
        <v>66</v>
      </c>
      <c r="B67" s="12">
        <v>1</v>
      </c>
      <c r="C67" s="1"/>
      <c r="D67" s="1"/>
      <c r="E67" s="12" t="s">
        <v>35</v>
      </c>
      <c r="F67" s="5">
        <v>43270</v>
      </c>
      <c r="G67" s="12" t="s">
        <v>37</v>
      </c>
      <c r="H67" s="20" t="s">
        <v>38</v>
      </c>
      <c r="I67" s="51" t="s">
        <v>54</v>
      </c>
      <c r="J67" s="31">
        <v>0.29444444444444445</v>
      </c>
      <c r="K67" s="1">
        <v>32</v>
      </c>
      <c r="L67" s="33" t="s">
        <v>11</v>
      </c>
      <c r="M67" s="108">
        <v>456</v>
      </c>
      <c r="N67" s="109">
        <f t="shared" ref="N67:N130" si="3">K67/M67</f>
        <v>7.0175438596491224E-2</v>
      </c>
      <c r="O67" s="1"/>
      <c r="P67" s="1"/>
      <c r="Q67" s="1"/>
      <c r="R67" s="31">
        <f t="shared" ref="R67:R130" si="4">FLOOR(J67,"0:15")</f>
        <v>0.29166666666666663</v>
      </c>
      <c r="S67" s="31">
        <f t="shared" ref="S67:S130" si="5">FLOOR(J67,TIME(1,0,0))</f>
        <v>0.29166666666666663</v>
      </c>
    </row>
    <row r="68" spans="1:19" x14ac:dyDescent="0.25">
      <c r="A68" s="1">
        <v>67</v>
      </c>
      <c r="B68" s="12">
        <v>1</v>
      </c>
      <c r="C68" s="17"/>
      <c r="D68" s="1"/>
      <c r="E68" s="19" t="s">
        <v>35</v>
      </c>
      <c r="F68" s="28">
        <v>43270</v>
      </c>
      <c r="G68" s="26" t="s">
        <v>36</v>
      </c>
      <c r="H68" s="38" t="s">
        <v>16</v>
      </c>
      <c r="I68" s="20" t="s">
        <v>55</v>
      </c>
      <c r="J68" s="31">
        <v>0.30694444444444441</v>
      </c>
      <c r="K68" s="17">
        <v>91</v>
      </c>
      <c r="L68" s="102" t="s">
        <v>12</v>
      </c>
      <c r="M68" s="33">
        <v>656</v>
      </c>
      <c r="N68" s="109">
        <f t="shared" si="3"/>
        <v>0.13871951219512196</v>
      </c>
      <c r="O68" s="1"/>
      <c r="P68" s="1"/>
      <c r="Q68" s="1"/>
      <c r="R68" s="31">
        <f t="shared" si="4"/>
        <v>0.30208333333333331</v>
      </c>
      <c r="S68" s="31">
        <f t="shared" si="5"/>
        <v>0.29166666666666663</v>
      </c>
    </row>
    <row r="69" spans="1:19" x14ac:dyDescent="0.25">
      <c r="A69" s="1">
        <v>68</v>
      </c>
      <c r="B69" s="12">
        <v>1</v>
      </c>
      <c r="C69" s="19"/>
      <c r="D69" s="12"/>
      <c r="E69" s="19" t="s">
        <v>35</v>
      </c>
      <c r="F69" s="28">
        <v>43270</v>
      </c>
      <c r="G69" s="43" t="s">
        <v>36</v>
      </c>
      <c r="H69" s="20" t="s">
        <v>58</v>
      </c>
      <c r="I69" s="25" t="s">
        <v>55</v>
      </c>
      <c r="J69" s="31">
        <v>0.3576388888888889</v>
      </c>
      <c r="K69" s="18">
        <v>133</v>
      </c>
      <c r="L69" s="56" t="s">
        <v>11</v>
      </c>
      <c r="M69" s="106">
        <v>456</v>
      </c>
      <c r="N69" s="109">
        <f t="shared" si="3"/>
        <v>0.29166666666666669</v>
      </c>
      <c r="O69" s="1"/>
      <c r="P69" s="1"/>
      <c r="Q69" s="1"/>
      <c r="R69" s="31">
        <f t="shared" si="4"/>
        <v>0.35416666666666663</v>
      </c>
      <c r="S69" s="31">
        <f t="shared" si="5"/>
        <v>0.33333333333333331</v>
      </c>
    </row>
    <row r="70" spans="1:19" x14ac:dyDescent="0.25">
      <c r="A70" s="1">
        <v>69</v>
      </c>
      <c r="B70" s="12">
        <v>1</v>
      </c>
      <c r="C70" s="16"/>
      <c r="D70" s="1"/>
      <c r="E70" s="19" t="s">
        <v>35</v>
      </c>
      <c r="F70" s="5">
        <v>43270</v>
      </c>
      <c r="G70" s="55" t="s">
        <v>37</v>
      </c>
      <c r="H70" s="27" t="s">
        <v>38</v>
      </c>
      <c r="I70" s="25" t="s">
        <v>54</v>
      </c>
      <c r="J70" s="31">
        <v>0.37708333333333333</v>
      </c>
      <c r="K70" s="16">
        <v>143</v>
      </c>
      <c r="L70" s="102" t="s">
        <v>12</v>
      </c>
      <c r="M70" s="33">
        <v>656</v>
      </c>
      <c r="N70" s="109">
        <f t="shared" si="3"/>
        <v>0.21798780487804878</v>
      </c>
      <c r="O70" s="1"/>
      <c r="P70" s="1"/>
      <c r="Q70" s="1"/>
      <c r="R70" s="31">
        <f t="shared" si="4"/>
        <v>0.375</v>
      </c>
      <c r="S70" s="31">
        <f t="shared" si="5"/>
        <v>0.375</v>
      </c>
    </row>
    <row r="71" spans="1:19" x14ac:dyDescent="0.25">
      <c r="A71" s="1">
        <v>70</v>
      </c>
      <c r="B71" s="12">
        <v>1</v>
      </c>
      <c r="C71" s="17"/>
      <c r="D71" s="1"/>
      <c r="E71" s="19" t="s">
        <v>35</v>
      </c>
      <c r="F71" s="28">
        <v>43270</v>
      </c>
      <c r="G71" s="38" t="s">
        <v>36</v>
      </c>
      <c r="H71" s="20" t="s">
        <v>58</v>
      </c>
      <c r="I71" s="23" t="s">
        <v>55</v>
      </c>
      <c r="J71" s="31">
        <v>0.39930555555555558</v>
      </c>
      <c r="K71" s="17">
        <v>79</v>
      </c>
      <c r="L71" s="102" t="s">
        <v>11</v>
      </c>
      <c r="M71" s="106">
        <v>456</v>
      </c>
      <c r="N71" s="109">
        <f t="shared" si="3"/>
        <v>0.17324561403508773</v>
      </c>
      <c r="O71" s="1"/>
      <c r="P71" s="1"/>
      <c r="Q71" s="1"/>
      <c r="R71" s="31">
        <f t="shared" si="4"/>
        <v>0.39583333333333331</v>
      </c>
      <c r="S71" s="31">
        <f t="shared" si="5"/>
        <v>0.375</v>
      </c>
    </row>
    <row r="72" spans="1:19" x14ac:dyDescent="0.25">
      <c r="A72" s="1">
        <v>71</v>
      </c>
      <c r="B72" s="12">
        <v>1</v>
      </c>
      <c r="C72" s="12"/>
      <c r="D72" s="12"/>
      <c r="E72" s="12" t="s">
        <v>35</v>
      </c>
      <c r="F72" s="5">
        <v>43270</v>
      </c>
      <c r="G72" s="56" t="s">
        <v>37</v>
      </c>
      <c r="H72" s="20" t="s">
        <v>38</v>
      </c>
      <c r="I72" s="25" t="s">
        <v>54</v>
      </c>
      <c r="J72" s="31">
        <v>0.62361111111111112</v>
      </c>
      <c r="K72" s="13">
        <v>224</v>
      </c>
      <c r="L72" s="56" t="s">
        <v>12</v>
      </c>
      <c r="M72" s="33">
        <v>656</v>
      </c>
      <c r="N72" s="109">
        <f t="shared" si="3"/>
        <v>0.34146341463414637</v>
      </c>
      <c r="O72" s="1"/>
      <c r="P72" s="1"/>
      <c r="Q72" s="1"/>
      <c r="R72" s="31">
        <f t="shared" si="4"/>
        <v>0.61458333333333326</v>
      </c>
      <c r="S72" s="31">
        <f t="shared" si="5"/>
        <v>0.58333333333333326</v>
      </c>
    </row>
    <row r="73" spans="1:19" x14ac:dyDescent="0.25">
      <c r="A73" s="1">
        <v>72</v>
      </c>
      <c r="B73" s="12">
        <v>1</v>
      </c>
      <c r="C73" s="1"/>
      <c r="D73" s="1"/>
      <c r="E73" s="12" t="s">
        <v>35</v>
      </c>
      <c r="F73" s="5">
        <v>43270</v>
      </c>
      <c r="G73" s="56" t="s">
        <v>37</v>
      </c>
      <c r="H73" s="20" t="s">
        <v>38</v>
      </c>
      <c r="I73" s="25" t="s">
        <v>54</v>
      </c>
      <c r="J73" s="31">
        <v>0.66041666666666665</v>
      </c>
      <c r="K73" s="1">
        <v>94</v>
      </c>
      <c r="L73" s="33" t="s">
        <v>11</v>
      </c>
      <c r="M73" s="107">
        <v>456</v>
      </c>
      <c r="N73" s="109">
        <f t="shared" si="3"/>
        <v>0.20614035087719298</v>
      </c>
      <c r="O73" s="1"/>
      <c r="P73" s="1"/>
      <c r="Q73" s="1"/>
      <c r="R73" s="31">
        <f t="shared" si="4"/>
        <v>0.65625</v>
      </c>
      <c r="S73" s="31">
        <f t="shared" si="5"/>
        <v>0.625</v>
      </c>
    </row>
    <row r="74" spans="1:19" x14ac:dyDescent="0.25">
      <c r="A74" s="1">
        <v>73</v>
      </c>
      <c r="B74" s="12">
        <v>1</v>
      </c>
      <c r="C74" s="12"/>
      <c r="D74" s="12"/>
      <c r="E74" s="12" t="s">
        <v>35</v>
      </c>
      <c r="F74" s="28">
        <v>43270</v>
      </c>
      <c r="G74" s="25" t="s">
        <v>36</v>
      </c>
      <c r="H74" s="38" t="s">
        <v>58</v>
      </c>
      <c r="I74" s="25" t="s">
        <v>55</v>
      </c>
      <c r="J74" s="31">
        <v>0.67222222222222217</v>
      </c>
      <c r="K74" s="13">
        <v>172</v>
      </c>
      <c r="L74" s="56" t="s">
        <v>11</v>
      </c>
      <c r="M74" s="33">
        <v>456</v>
      </c>
      <c r="N74" s="109">
        <f t="shared" si="3"/>
        <v>0.37719298245614036</v>
      </c>
      <c r="O74" s="1"/>
      <c r="P74" s="1"/>
      <c r="Q74" s="1"/>
      <c r="R74" s="31">
        <f t="shared" si="4"/>
        <v>0.66666666666666663</v>
      </c>
      <c r="S74" s="31">
        <f t="shared" si="5"/>
        <v>0.66666666666666663</v>
      </c>
    </row>
    <row r="75" spans="1:19" x14ac:dyDescent="0.25">
      <c r="A75" s="1">
        <v>74</v>
      </c>
      <c r="B75" s="12">
        <v>1</v>
      </c>
      <c r="C75" s="12"/>
      <c r="D75" s="12"/>
      <c r="E75" s="12" t="s">
        <v>35</v>
      </c>
      <c r="F75" s="5">
        <v>43270</v>
      </c>
      <c r="G75" s="12" t="s">
        <v>37</v>
      </c>
      <c r="H75" s="25" t="s">
        <v>17</v>
      </c>
      <c r="I75" s="51" t="s">
        <v>54</v>
      </c>
      <c r="J75" s="31">
        <v>0.6875</v>
      </c>
      <c r="K75" s="13">
        <v>100</v>
      </c>
      <c r="L75" s="56" t="s">
        <v>11</v>
      </c>
      <c r="M75" s="33">
        <v>456</v>
      </c>
      <c r="N75" s="109">
        <f t="shared" si="3"/>
        <v>0.21929824561403508</v>
      </c>
      <c r="O75" s="1"/>
      <c r="P75" s="1"/>
      <c r="Q75" s="1"/>
      <c r="R75" s="31">
        <f t="shared" si="4"/>
        <v>0.6875</v>
      </c>
      <c r="S75" s="31">
        <f t="shared" si="5"/>
        <v>0.66666666666666663</v>
      </c>
    </row>
    <row r="76" spans="1:19" x14ac:dyDescent="0.25">
      <c r="A76" s="1">
        <v>75</v>
      </c>
      <c r="B76" s="12">
        <v>1</v>
      </c>
      <c r="C76" s="1"/>
      <c r="D76" s="1"/>
      <c r="E76" s="12" t="s">
        <v>35</v>
      </c>
      <c r="F76" s="5">
        <v>43270</v>
      </c>
      <c r="G76" s="12" t="s">
        <v>37</v>
      </c>
      <c r="H76" s="38" t="s">
        <v>39</v>
      </c>
      <c r="I76" s="25" t="s">
        <v>54</v>
      </c>
      <c r="J76" s="31">
        <v>0.72916666666666663</v>
      </c>
      <c r="K76" s="1">
        <v>45</v>
      </c>
      <c r="L76" s="33" t="s">
        <v>11</v>
      </c>
      <c r="M76" s="33">
        <v>456</v>
      </c>
      <c r="N76" s="109">
        <f t="shared" si="3"/>
        <v>9.8684210526315791E-2</v>
      </c>
      <c r="O76" s="1"/>
      <c r="P76" s="1"/>
      <c r="Q76" s="1"/>
      <c r="R76" s="31">
        <f t="shared" si="4"/>
        <v>0.72916666666666663</v>
      </c>
      <c r="S76" s="31">
        <f t="shared" si="5"/>
        <v>0.70833333333333326</v>
      </c>
    </row>
    <row r="77" spans="1:19" x14ac:dyDescent="0.25">
      <c r="A77" s="1">
        <v>76</v>
      </c>
      <c r="B77" s="12">
        <v>1</v>
      </c>
      <c r="C77" s="1"/>
      <c r="D77" s="1"/>
      <c r="E77" s="12" t="s">
        <v>35</v>
      </c>
      <c r="F77" s="28">
        <v>43270</v>
      </c>
      <c r="G77" s="20" t="s">
        <v>36</v>
      </c>
      <c r="H77" s="20" t="s">
        <v>58</v>
      </c>
      <c r="I77" s="23" t="s">
        <v>55</v>
      </c>
      <c r="J77" s="31">
        <v>0.73472222222222217</v>
      </c>
      <c r="K77" s="1">
        <v>65</v>
      </c>
      <c r="L77" s="33" t="s">
        <v>11</v>
      </c>
      <c r="M77" s="33">
        <v>456</v>
      </c>
      <c r="N77" s="109">
        <f t="shared" si="3"/>
        <v>0.14254385964912281</v>
      </c>
      <c r="O77" s="1"/>
      <c r="P77" s="1"/>
      <c r="Q77" s="1"/>
      <c r="R77" s="31">
        <f t="shared" si="4"/>
        <v>0.72916666666666663</v>
      </c>
      <c r="S77" s="31">
        <f t="shared" si="5"/>
        <v>0.70833333333333326</v>
      </c>
    </row>
    <row r="78" spans="1:19" x14ac:dyDescent="0.25">
      <c r="A78" s="1">
        <v>77</v>
      </c>
      <c r="B78" s="1">
        <v>1</v>
      </c>
      <c r="C78" s="1"/>
      <c r="D78" s="20"/>
      <c r="E78" s="1" t="s">
        <v>40</v>
      </c>
      <c r="F78" s="5">
        <v>43263</v>
      </c>
      <c r="G78" s="9" t="s">
        <v>56</v>
      </c>
      <c r="H78" s="1" t="s">
        <v>57</v>
      </c>
      <c r="I78" s="1" t="s">
        <v>54</v>
      </c>
      <c r="J78" s="31">
        <v>0.2590277777777778</v>
      </c>
      <c r="K78" s="1">
        <v>12</v>
      </c>
      <c r="L78" s="33" t="s">
        <v>11</v>
      </c>
      <c r="M78" s="33">
        <v>456</v>
      </c>
      <c r="N78" s="109">
        <f t="shared" si="3"/>
        <v>2.6315789473684209E-2</v>
      </c>
      <c r="O78" s="1"/>
      <c r="P78" s="1"/>
      <c r="Q78" s="1"/>
      <c r="R78" s="31">
        <f t="shared" si="4"/>
        <v>0.25</v>
      </c>
      <c r="S78" s="31">
        <f t="shared" si="5"/>
        <v>0.25</v>
      </c>
    </row>
    <row r="79" spans="1:19" x14ac:dyDescent="0.25">
      <c r="A79" s="1">
        <v>78</v>
      </c>
      <c r="B79" s="1">
        <v>1</v>
      </c>
      <c r="C79" s="1"/>
      <c r="D79" s="20"/>
      <c r="E79" s="1" t="s">
        <v>40</v>
      </c>
      <c r="F79" s="5">
        <v>43263</v>
      </c>
      <c r="G79" s="1" t="s">
        <v>41</v>
      </c>
      <c r="H79" s="35" t="s">
        <v>58</v>
      </c>
      <c r="I79" s="1" t="s">
        <v>55</v>
      </c>
      <c r="J79" s="31">
        <v>0.26458333333333334</v>
      </c>
      <c r="K79" s="1">
        <v>93</v>
      </c>
      <c r="L79" s="33" t="s">
        <v>11</v>
      </c>
      <c r="M79" s="33">
        <v>456</v>
      </c>
      <c r="N79" s="109">
        <f t="shared" si="3"/>
        <v>0.20394736842105263</v>
      </c>
      <c r="O79" s="1"/>
      <c r="P79" s="1"/>
      <c r="Q79" s="1"/>
      <c r="R79" s="31">
        <f t="shared" si="4"/>
        <v>0.26041666666666663</v>
      </c>
      <c r="S79" s="31">
        <f t="shared" si="5"/>
        <v>0.25</v>
      </c>
    </row>
    <row r="80" spans="1:19" x14ac:dyDescent="0.25">
      <c r="A80" s="1">
        <v>79</v>
      </c>
      <c r="B80" s="1">
        <v>1</v>
      </c>
      <c r="C80" s="1"/>
      <c r="D80" s="20"/>
      <c r="E80" s="1" t="s">
        <v>40</v>
      </c>
      <c r="F80" s="5">
        <v>43263</v>
      </c>
      <c r="G80" s="10" t="s">
        <v>56</v>
      </c>
      <c r="H80" s="33" t="s">
        <v>59</v>
      </c>
      <c r="I80" s="1" t="s">
        <v>54</v>
      </c>
      <c r="J80" s="31">
        <v>0.26666666666666666</v>
      </c>
      <c r="K80" s="1">
        <v>40</v>
      </c>
      <c r="L80" s="33" t="s">
        <v>11</v>
      </c>
      <c r="M80" s="33">
        <v>456</v>
      </c>
      <c r="N80" s="109">
        <f t="shared" si="3"/>
        <v>8.771929824561403E-2</v>
      </c>
      <c r="O80" s="1"/>
      <c r="P80" s="1"/>
      <c r="Q80" s="1"/>
      <c r="R80" s="31">
        <f t="shared" si="4"/>
        <v>0.26041666666666663</v>
      </c>
      <c r="S80" s="31">
        <f t="shared" si="5"/>
        <v>0.25</v>
      </c>
    </row>
    <row r="81" spans="1:19" x14ac:dyDescent="0.25">
      <c r="A81" s="1">
        <v>80</v>
      </c>
      <c r="B81" s="10">
        <v>1</v>
      </c>
      <c r="C81" s="10"/>
      <c r="D81" s="20"/>
      <c r="E81" s="1" t="s">
        <v>40</v>
      </c>
      <c r="F81" s="5">
        <v>43263</v>
      </c>
      <c r="G81" s="10" t="s">
        <v>41</v>
      </c>
      <c r="H81" s="32" t="s">
        <v>58</v>
      </c>
      <c r="I81" s="1" t="s">
        <v>55</v>
      </c>
      <c r="J81" s="31">
        <v>0.28888888888888886</v>
      </c>
      <c r="K81" s="10">
        <v>168</v>
      </c>
      <c r="L81" s="34" t="s">
        <v>11</v>
      </c>
      <c r="M81" s="33">
        <v>456</v>
      </c>
      <c r="N81" s="109">
        <f t="shared" si="3"/>
        <v>0.36842105263157893</v>
      </c>
      <c r="O81" s="1"/>
      <c r="P81" s="1"/>
      <c r="Q81" s="1"/>
      <c r="R81" s="31">
        <f t="shared" si="4"/>
        <v>0.28125</v>
      </c>
      <c r="S81" s="31">
        <f t="shared" si="5"/>
        <v>0.25</v>
      </c>
    </row>
    <row r="82" spans="1:19" x14ac:dyDescent="0.25">
      <c r="A82" s="1">
        <v>81</v>
      </c>
      <c r="B82" s="1">
        <v>1</v>
      </c>
      <c r="C82" s="1"/>
      <c r="D82" s="20"/>
      <c r="E82" s="1" t="s">
        <v>40</v>
      </c>
      <c r="F82" s="5">
        <v>43263</v>
      </c>
      <c r="G82" s="10" t="s">
        <v>56</v>
      </c>
      <c r="H82" s="35" t="s">
        <v>60</v>
      </c>
      <c r="I82" s="1" t="s">
        <v>54</v>
      </c>
      <c r="J82" s="31">
        <v>0.31527777777777777</v>
      </c>
      <c r="K82" s="1">
        <v>73</v>
      </c>
      <c r="L82" s="33" t="s">
        <v>11</v>
      </c>
      <c r="M82" s="33">
        <v>456</v>
      </c>
      <c r="N82" s="109">
        <f t="shared" si="3"/>
        <v>0.16008771929824561</v>
      </c>
      <c r="O82" s="1"/>
      <c r="P82" s="1"/>
      <c r="Q82" s="1"/>
      <c r="R82" s="31">
        <f t="shared" si="4"/>
        <v>0.3125</v>
      </c>
      <c r="S82" s="31">
        <f t="shared" si="5"/>
        <v>0.29166666666666663</v>
      </c>
    </row>
    <row r="83" spans="1:19" x14ac:dyDescent="0.25">
      <c r="A83" s="1">
        <v>82</v>
      </c>
      <c r="B83" s="1">
        <v>1</v>
      </c>
      <c r="C83" s="1"/>
      <c r="D83" s="20"/>
      <c r="E83" s="1" t="s">
        <v>40</v>
      </c>
      <c r="F83" s="5">
        <v>43263</v>
      </c>
      <c r="G83" s="1" t="s">
        <v>41</v>
      </c>
      <c r="H83" s="32" t="s">
        <v>58</v>
      </c>
      <c r="I83" s="6" t="s">
        <v>55</v>
      </c>
      <c r="J83" s="31">
        <v>0.31666666666666665</v>
      </c>
      <c r="K83" s="1">
        <v>116</v>
      </c>
      <c r="L83" s="33" t="s">
        <v>11</v>
      </c>
      <c r="M83" s="33">
        <v>456</v>
      </c>
      <c r="N83" s="109">
        <f t="shared" si="3"/>
        <v>0.25438596491228072</v>
      </c>
      <c r="O83" s="1"/>
      <c r="P83" s="1"/>
      <c r="Q83" s="1"/>
      <c r="R83" s="31">
        <f t="shared" si="4"/>
        <v>0.3125</v>
      </c>
      <c r="S83" s="31">
        <f t="shared" si="5"/>
        <v>0.29166666666666663</v>
      </c>
    </row>
    <row r="84" spans="1:19" x14ac:dyDescent="0.25">
      <c r="A84" s="1">
        <v>83</v>
      </c>
      <c r="B84" s="1">
        <v>1</v>
      </c>
      <c r="C84" s="1"/>
      <c r="D84" s="20"/>
      <c r="E84" s="1" t="s">
        <v>40</v>
      </c>
      <c r="F84" s="5">
        <v>43263</v>
      </c>
      <c r="G84" s="1" t="s">
        <v>41</v>
      </c>
      <c r="H84" s="32" t="s">
        <v>58</v>
      </c>
      <c r="I84" s="6" t="s">
        <v>55</v>
      </c>
      <c r="J84" s="31">
        <v>0.32430555555555557</v>
      </c>
      <c r="K84" s="1">
        <v>61</v>
      </c>
      <c r="L84" s="33" t="s">
        <v>11</v>
      </c>
      <c r="M84" s="33">
        <v>456</v>
      </c>
      <c r="N84" s="109">
        <f t="shared" si="3"/>
        <v>0.1337719298245614</v>
      </c>
      <c r="O84" s="1"/>
      <c r="P84" s="1"/>
      <c r="Q84" s="1"/>
      <c r="R84" s="31">
        <f t="shared" si="4"/>
        <v>0.32291666666666663</v>
      </c>
      <c r="S84" s="31">
        <f t="shared" si="5"/>
        <v>0.29166666666666663</v>
      </c>
    </row>
    <row r="85" spans="1:19" x14ac:dyDescent="0.25">
      <c r="A85" s="1">
        <v>84</v>
      </c>
      <c r="B85" s="1">
        <v>1</v>
      </c>
      <c r="C85" s="1"/>
      <c r="D85" s="20"/>
      <c r="E85" s="1" t="s">
        <v>40</v>
      </c>
      <c r="F85" s="5">
        <v>43263</v>
      </c>
      <c r="G85" s="10" t="s">
        <v>56</v>
      </c>
      <c r="H85" s="35" t="s">
        <v>75</v>
      </c>
      <c r="I85" s="1" t="s">
        <v>54</v>
      </c>
      <c r="J85" s="31">
        <v>0.34166666666666662</v>
      </c>
      <c r="K85" s="1">
        <v>20</v>
      </c>
      <c r="L85" s="33" t="s">
        <v>11</v>
      </c>
      <c r="M85" s="33">
        <v>456</v>
      </c>
      <c r="N85" s="109">
        <f t="shared" si="3"/>
        <v>4.3859649122807015E-2</v>
      </c>
      <c r="O85" s="1"/>
      <c r="P85" s="1"/>
      <c r="Q85" s="1"/>
      <c r="R85" s="31">
        <f t="shared" si="4"/>
        <v>0.33333333333333331</v>
      </c>
      <c r="S85" s="31">
        <f t="shared" si="5"/>
        <v>0.33333333333333331</v>
      </c>
    </row>
    <row r="86" spans="1:19" x14ac:dyDescent="0.25">
      <c r="A86" s="1">
        <v>85</v>
      </c>
      <c r="B86" s="10">
        <v>1</v>
      </c>
      <c r="C86" s="10"/>
      <c r="D86" s="20"/>
      <c r="E86" s="1" t="s">
        <v>40</v>
      </c>
      <c r="F86" s="5">
        <v>43263</v>
      </c>
      <c r="G86" s="10" t="s">
        <v>41</v>
      </c>
      <c r="H86" s="34" t="s">
        <v>58</v>
      </c>
      <c r="I86" s="6" t="s">
        <v>55</v>
      </c>
      <c r="J86" s="31">
        <v>0.34861111111111109</v>
      </c>
      <c r="K86" s="10">
        <v>148</v>
      </c>
      <c r="L86" s="34" t="s">
        <v>11</v>
      </c>
      <c r="M86" s="33">
        <v>456</v>
      </c>
      <c r="N86" s="109">
        <f t="shared" si="3"/>
        <v>0.32456140350877194</v>
      </c>
      <c r="O86" s="1"/>
      <c r="P86" s="1"/>
      <c r="Q86" s="1"/>
      <c r="R86" s="31">
        <f t="shared" si="4"/>
        <v>0.34375</v>
      </c>
      <c r="S86" s="31">
        <f t="shared" si="5"/>
        <v>0.33333333333333331</v>
      </c>
    </row>
    <row r="87" spans="1:19" x14ac:dyDescent="0.25">
      <c r="A87" s="1">
        <v>86</v>
      </c>
      <c r="B87" s="1">
        <v>1</v>
      </c>
      <c r="C87" s="1"/>
      <c r="D87" s="20"/>
      <c r="E87" s="1" t="s">
        <v>40</v>
      </c>
      <c r="F87" s="5">
        <v>43263</v>
      </c>
      <c r="G87" s="10" t="s">
        <v>56</v>
      </c>
      <c r="H87" s="35" t="s">
        <v>59</v>
      </c>
      <c r="I87" s="1" t="s">
        <v>54</v>
      </c>
      <c r="J87" s="31">
        <v>0.36736111111111108</v>
      </c>
      <c r="K87" s="1">
        <v>68</v>
      </c>
      <c r="L87" s="33" t="s">
        <v>11</v>
      </c>
      <c r="M87" s="33">
        <v>456</v>
      </c>
      <c r="N87" s="109">
        <f t="shared" si="3"/>
        <v>0.14912280701754385</v>
      </c>
      <c r="O87" s="1"/>
      <c r="P87" s="1"/>
      <c r="Q87" s="1"/>
      <c r="R87" s="31">
        <f t="shared" si="4"/>
        <v>0.36458333333333331</v>
      </c>
      <c r="S87" s="31">
        <f t="shared" si="5"/>
        <v>0.33333333333333331</v>
      </c>
    </row>
    <row r="88" spans="1:19" x14ac:dyDescent="0.25">
      <c r="A88" s="1">
        <v>87</v>
      </c>
      <c r="B88" s="1">
        <v>1</v>
      </c>
      <c r="C88" s="1"/>
      <c r="D88" s="20"/>
      <c r="E88" s="1" t="s">
        <v>40</v>
      </c>
      <c r="F88" s="5">
        <v>43263</v>
      </c>
      <c r="G88" s="1" t="s">
        <v>41</v>
      </c>
      <c r="H88" s="32" t="s">
        <v>58</v>
      </c>
      <c r="I88" s="6" t="s">
        <v>55</v>
      </c>
      <c r="J88" s="31">
        <v>0.3979166666666667</v>
      </c>
      <c r="K88" s="1">
        <v>165</v>
      </c>
      <c r="L88" s="33" t="s">
        <v>11</v>
      </c>
      <c r="M88" s="108">
        <v>456</v>
      </c>
      <c r="N88" s="109">
        <f t="shared" si="3"/>
        <v>0.36184210526315791</v>
      </c>
      <c r="O88" s="1"/>
      <c r="P88" s="1"/>
      <c r="Q88" s="1"/>
      <c r="R88" s="31">
        <f t="shared" si="4"/>
        <v>0.39583333333333331</v>
      </c>
      <c r="S88" s="31">
        <f t="shared" si="5"/>
        <v>0.375</v>
      </c>
    </row>
    <row r="89" spans="1:19" x14ac:dyDescent="0.25">
      <c r="A89" s="1">
        <v>88</v>
      </c>
      <c r="B89" s="1">
        <v>1</v>
      </c>
      <c r="C89" s="1"/>
      <c r="D89" s="20"/>
      <c r="E89" s="1" t="s">
        <v>40</v>
      </c>
      <c r="F89" s="5">
        <v>43263</v>
      </c>
      <c r="G89" s="1" t="s">
        <v>56</v>
      </c>
      <c r="H89" s="35" t="s">
        <v>18</v>
      </c>
      <c r="I89" s="1" t="s">
        <v>54</v>
      </c>
      <c r="J89" s="31">
        <v>0.39930555555555558</v>
      </c>
      <c r="K89" s="1">
        <v>64</v>
      </c>
      <c r="L89" s="33" t="s">
        <v>12</v>
      </c>
      <c r="M89" s="33">
        <v>656</v>
      </c>
      <c r="N89" s="109">
        <f t="shared" si="3"/>
        <v>9.7560975609756101E-2</v>
      </c>
      <c r="O89" s="1"/>
      <c r="P89" s="1"/>
      <c r="Q89" s="1"/>
      <c r="R89" s="31">
        <f t="shared" si="4"/>
        <v>0.39583333333333331</v>
      </c>
      <c r="S89" s="31">
        <f t="shared" si="5"/>
        <v>0.375</v>
      </c>
    </row>
    <row r="90" spans="1:19" x14ac:dyDescent="0.25">
      <c r="A90" s="1">
        <v>89</v>
      </c>
      <c r="B90" s="1">
        <v>1</v>
      </c>
      <c r="C90" s="1"/>
      <c r="D90" s="20"/>
      <c r="E90" s="1" t="s">
        <v>40</v>
      </c>
      <c r="F90" s="5">
        <v>43263</v>
      </c>
      <c r="G90" s="1" t="s">
        <v>41</v>
      </c>
      <c r="H90" s="33" t="s">
        <v>58</v>
      </c>
      <c r="I90" s="1" t="s">
        <v>55</v>
      </c>
      <c r="J90" s="31">
        <v>0.58750000000000002</v>
      </c>
      <c r="K90" s="1">
        <v>38</v>
      </c>
      <c r="L90" s="33" t="s">
        <v>11</v>
      </c>
      <c r="M90" s="107">
        <v>456</v>
      </c>
      <c r="N90" s="109">
        <f t="shared" si="3"/>
        <v>8.3333333333333329E-2</v>
      </c>
      <c r="O90" s="1"/>
      <c r="P90" s="1"/>
      <c r="Q90" s="1"/>
      <c r="R90" s="31">
        <f t="shared" si="4"/>
        <v>0.58333333333333326</v>
      </c>
      <c r="S90" s="31">
        <f t="shared" si="5"/>
        <v>0.58333333333333326</v>
      </c>
    </row>
    <row r="91" spans="1:19" x14ac:dyDescent="0.25">
      <c r="A91" s="1">
        <v>90</v>
      </c>
      <c r="B91" s="9">
        <v>1</v>
      </c>
      <c r="C91" s="9"/>
      <c r="D91" s="20"/>
      <c r="E91" s="9" t="s">
        <v>40</v>
      </c>
      <c r="F91" s="5">
        <v>43263</v>
      </c>
      <c r="G91" s="4" t="s">
        <v>56</v>
      </c>
      <c r="H91" s="33" t="s">
        <v>59</v>
      </c>
      <c r="I91" s="1" t="s">
        <v>54</v>
      </c>
      <c r="J91" s="31">
        <v>0.6069444444444444</v>
      </c>
      <c r="K91" s="9">
        <v>163</v>
      </c>
      <c r="L91" s="35" t="s">
        <v>11</v>
      </c>
      <c r="M91" s="33">
        <v>456</v>
      </c>
      <c r="N91" s="109">
        <f t="shared" si="3"/>
        <v>0.35745614035087719</v>
      </c>
      <c r="O91" s="1"/>
      <c r="P91" s="1"/>
      <c r="Q91" s="1"/>
      <c r="R91" s="31">
        <f t="shared" si="4"/>
        <v>0.60416666666666663</v>
      </c>
      <c r="S91" s="31">
        <f t="shared" si="5"/>
        <v>0.58333333333333326</v>
      </c>
    </row>
    <row r="92" spans="1:19" x14ac:dyDescent="0.25">
      <c r="A92" s="1">
        <v>91</v>
      </c>
      <c r="B92" s="4">
        <v>1</v>
      </c>
      <c r="C92" s="4"/>
      <c r="D92" s="20"/>
      <c r="E92" s="9" t="s">
        <v>40</v>
      </c>
      <c r="F92" s="5">
        <v>43263</v>
      </c>
      <c r="G92" s="10" t="s">
        <v>56</v>
      </c>
      <c r="H92" s="35" t="s">
        <v>57</v>
      </c>
      <c r="I92" s="1" t="s">
        <v>54</v>
      </c>
      <c r="J92" s="31">
        <v>0.62847222222222221</v>
      </c>
      <c r="K92" s="4">
        <v>58</v>
      </c>
      <c r="L92" s="32" t="s">
        <v>11</v>
      </c>
      <c r="M92" s="33">
        <v>456</v>
      </c>
      <c r="N92" s="109">
        <f t="shared" si="3"/>
        <v>0.12719298245614036</v>
      </c>
      <c r="O92" s="1"/>
      <c r="P92" s="1"/>
      <c r="Q92" s="1"/>
      <c r="R92" s="31">
        <f t="shared" si="4"/>
        <v>0.625</v>
      </c>
      <c r="S92" s="31">
        <f t="shared" si="5"/>
        <v>0.625</v>
      </c>
    </row>
    <row r="93" spans="1:19" x14ac:dyDescent="0.25">
      <c r="A93" s="1">
        <v>92</v>
      </c>
      <c r="B93" s="9">
        <v>1</v>
      </c>
      <c r="C93" s="9"/>
      <c r="D93" s="29"/>
      <c r="E93" s="9" t="s">
        <v>40</v>
      </c>
      <c r="F93" s="5">
        <v>43263</v>
      </c>
      <c r="G93" s="1" t="s">
        <v>41</v>
      </c>
      <c r="H93" s="32" t="s">
        <v>58</v>
      </c>
      <c r="I93" s="1" t="s">
        <v>55</v>
      </c>
      <c r="J93" s="31">
        <v>0.6430555555555556</v>
      </c>
      <c r="K93" s="9">
        <v>115</v>
      </c>
      <c r="L93" s="35" t="s">
        <v>11</v>
      </c>
      <c r="M93" s="33">
        <v>456</v>
      </c>
      <c r="N93" s="109">
        <f t="shared" si="3"/>
        <v>0.25219298245614036</v>
      </c>
      <c r="O93" s="1"/>
      <c r="P93" s="1"/>
      <c r="Q93" s="1"/>
      <c r="R93" s="31">
        <f t="shared" si="4"/>
        <v>0.63541666666666663</v>
      </c>
      <c r="S93" s="31">
        <f t="shared" si="5"/>
        <v>0.625</v>
      </c>
    </row>
    <row r="94" spans="1:19" x14ac:dyDescent="0.25">
      <c r="A94" s="1">
        <v>93</v>
      </c>
      <c r="B94" s="9">
        <v>1</v>
      </c>
      <c r="C94" s="9"/>
      <c r="D94" s="20"/>
      <c r="E94" s="9" t="s">
        <v>40</v>
      </c>
      <c r="F94" s="5">
        <v>43263</v>
      </c>
      <c r="G94" s="4" t="s">
        <v>56</v>
      </c>
      <c r="H94" s="35" t="s">
        <v>60</v>
      </c>
      <c r="I94" s="1" t="s">
        <v>54</v>
      </c>
      <c r="J94" s="31">
        <v>0.64513888888888882</v>
      </c>
      <c r="K94" s="9">
        <v>93</v>
      </c>
      <c r="L94" s="35" t="s">
        <v>11</v>
      </c>
      <c r="M94" s="33">
        <v>456</v>
      </c>
      <c r="N94" s="109">
        <f t="shared" si="3"/>
        <v>0.20394736842105263</v>
      </c>
      <c r="O94" s="1"/>
      <c r="P94" s="1"/>
      <c r="Q94" s="1"/>
      <c r="R94" s="31">
        <f t="shared" si="4"/>
        <v>0.63541666666666663</v>
      </c>
      <c r="S94" s="31">
        <f t="shared" si="5"/>
        <v>0.625</v>
      </c>
    </row>
    <row r="95" spans="1:19" x14ac:dyDescent="0.25">
      <c r="A95" s="1">
        <v>94</v>
      </c>
      <c r="B95" s="9">
        <v>1</v>
      </c>
      <c r="C95" s="9"/>
      <c r="D95" s="20"/>
      <c r="E95" s="9" t="s">
        <v>40</v>
      </c>
      <c r="F95" s="5">
        <v>43263</v>
      </c>
      <c r="G95" s="4" t="s">
        <v>56</v>
      </c>
      <c r="H95" s="35" t="s">
        <v>76</v>
      </c>
      <c r="I95" s="1" t="s">
        <v>54</v>
      </c>
      <c r="J95" s="31">
        <v>0.66666666666666663</v>
      </c>
      <c r="K95" s="9">
        <v>89</v>
      </c>
      <c r="L95" s="35" t="s">
        <v>11</v>
      </c>
      <c r="M95" s="108">
        <v>456</v>
      </c>
      <c r="N95" s="109">
        <f t="shared" si="3"/>
        <v>0.19517543859649122</v>
      </c>
      <c r="O95" s="1"/>
      <c r="P95" s="1"/>
      <c r="Q95" s="1"/>
      <c r="R95" s="31">
        <f t="shared" si="4"/>
        <v>0.66666666666666663</v>
      </c>
      <c r="S95" s="31">
        <f t="shared" si="5"/>
        <v>0.66666666666666663</v>
      </c>
    </row>
    <row r="96" spans="1:19" x14ac:dyDescent="0.25">
      <c r="A96" s="1">
        <v>95</v>
      </c>
      <c r="B96" s="9">
        <v>1</v>
      </c>
      <c r="C96" s="9"/>
      <c r="D96" s="20"/>
      <c r="E96" s="9" t="s">
        <v>40</v>
      </c>
      <c r="F96" s="5">
        <v>43263</v>
      </c>
      <c r="G96" s="10" t="s">
        <v>41</v>
      </c>
      <c r="H96" s="35" t="s">
        <v>16</v>
      </c>
      <c r="I96" s="1" t="s">
        <v>55</v>
      </c>
      <c r="J96" s="31">
        <v>0.67013888888888884</v>
      </c>
      <c r="K96" s="9">
        <v>130</v>
      </c>
      <c r="L96" s="35" t="s">
        <v>12</v>
      </c>
      <c r="M96" s="33">
        <v>656</v>
      </c>
      <c r="N96" s="109">
        <f t="shared" si="3"/>
        <v>0.19817073170731708</v>
      </c>
      <c r="O96" s="1"/>
      <c r="P96" s="1"/>
      <c r="Q96" s="1"/>
      <c r="R96" s="31">
        <f t="shared" si="4"/>
        <v>0.66666666666666663</v>
      </c>
      <c r="S96" s="31">
        <f t="shared" si="5"/>
        <v>0.66666666666666663</v>
      </c>
    </row>
    <row r="97" spans="1:19" x14ac:dyDescent="0.25">
      <c r="A97" s="1">
        <v>96</v>
      </c>
      <c r="B97" s="4">
        <v>1</v>
      </c>
      <c r="C97" s="4"/>
      <c r="D97" s="20"/>
      <c r="E97" s="9" t="s">
        <v>40</v>
      </c>
      <c r="F97" s="5">
        <v>43263</v>
      </c>
      <c r="G97" s="4" t="s">
        <v>56</v>
      </c>
      <c r="H97" s="33" t="s">
        <v>59</v>
      </c>
      <c r="I97" s="1" t="s">
        <v>54</v>
      </c>
      <c r="J97" s="31">
        <v>0.7</v>
      </c>
      <c r="K97" s="4">
        <v>38</v>
      </c>
      <c r="L97" s="32" t="s">
        <v>11</v>
      </c>
      <c r="M97" s="107">
        <v>456</v>
      </c>
      <c r="N97" s="109">
        <f t="shared" si="3"/>
        <v>8.3333333333333329E-2</v>
      </c>
      <c r="O97" s="1"/>
      <c r="P97" s="1"/>
      <c r="Q97" s="1"/>
      <c r="R97" s="31">
        <f t="shared" si="4"/>
        <v>0.69791666666666663</v>
      </c>
      <c r="S97" s="31">
        <f t="shared" si="5"/>
        <v>0.66666666666666663</v>
      </c>
    </row>
    <row r="98" spans="1:19" x14ac:dyDescent="0.25">
      <c r="A98" s="1">
        <v>97</v>
      </c>
      <c r="B98" s="9">
        <v>1</v>
      </c>
      <c r="C98" s="9"/>
      <c r="D98" s="29"/>
      <c r="E98" s="9" t="s">
        <v>40</v>
      </c>
      <c r="F98" s="5">
        <v>43263</v>
      </c>
      <c r="G98" s="1" t="s">
        <v>41</v>
      </c>
      <c r="H98" s="32" t="s">
        <v>58</v>
      </c>
      <c r="I98" s="6" t="s">
        <v>55</v>
      </c>
      <c r="J98" s="31">
        <v>0.70208333333333339</v>
      </c>
      <c r="K98" s="9">
        <v>150</v>
      </c>
      <c r="L98" s="35" t="s">
        <v>11</v>
      </c>
      <c r="M98" s="33">
        <v>456</v>
      </c>
      <c r="N98" s="109">
        <f t="shared" si="3"/>
        <v>0.32894736842105265</v>
      </c>
      <c r="O98" s="1"/>
      <c r="P98" s="1"/>
      <c r="Q98" s="1"/>
      <c r="R98" s="31">
        <f t="shared" si="4"/>
        <v>0.69791666666666663</v>
      </c>
      <c r="S98" s="31">
        <f t="shared" si="5"/>
        <v>0.66666666666666663</v>
      </c>
    </row>
    <row r="99" spans="1:19" x14ac:dyDescent="0.25">
      <c r="A99" s="1">
        <v>98</v>
      </c>
      <c r="B99" s="9">
        <v>1</v>
      </c>
      <c r="C99" s="9"/>
      <c r="D99" s="20"/>
      <c r="E99" s="9" t="s">
        <v>40</v>
      </c>
      <c r="F99" s="5">
        <v>43263</v>
      </c>
      <c r="G99" s="4" t="s">
        <v>56</v>
      </c>
      <c r="H99" s="35" t="s">
        <v>76</v>
      </c>
      <c r="I99" s="1" t="s">
        <v>54</v>
      </c>
      <c r="J99" s="31">
        <v>0.71736111111111101</v>
      </c>
      <c r="K99" s="9">
        <v>69</v>
      </c>
      <c r="L99" s="35" t="s">
        <v>11</v>
      </c>
      <c r="M99" s="33">
        <v>456</v>
      </c>
      <c r="N99" s="109">
        <f t="shared" si="3"/>
        <v>0.15131578947368421</v>
      </c>
      <c r="O99" s="1"/>
      <c r="P99" s="1"/>
      <c r="Q99" s="1"/>
      <c r="R99" s="31">
        <f t="shared" si="4"/>
        <v>0.70833333333333326</v>
      </c>
      <c r="S99" s="31">
        <f t="shared" si="5"/>
        <v>0.70833333333333326</v>
      </c>
    </row>
    <row r="100" spans="1:19" x14ac:dyDescent="0.25">
      <c r="A100" s="1">
        <v>99</v>
      </c>
      <c r="B100" s="9">
        <v>1</v>
      </c>
      <c r="C100" s="9"/>
      <c r="D100" s="29"/>
      <c r="E100" s="9" t="s">
        <v>40</v>
      </c>
      <c r="F100" s="5">
        <v>43263</v>
      </c>
      <c r="G100" s="1" t="s">
        <v>41</v>
      </c>
      <c r="H100" s="32" t="s">
        <v>58</v>
      </c>
      <c r="I100" s="6" t="s">
        <v>55</v>
      </c>
      <c r="J100" s="31">
        <v>0.72499999999999998</v>
      </c>
      <c r="K100" s="9">
        <v>74</v>
      </c>
      <c r="L100" s="35" t="s">
        <v>11</v>
      </c>
      <c r="M100" s="33">
        <v>456</v>
      </c>
      <c r="N100" s="109">
        <f t="shared" si="3"/>
        <v>0.16228070175438597</v>
      </c>
      <c r="O100" s="1"/>
      <c r="P100" s="1"/>
      <c r="Q100" s="1"/>
      <c r="R100" s="31">
        <f t="shared" si="4"/>
        <v>0.71875</v>
      </c>
      <c r="S100" s="31">
        <f t="shared" si="5"/>
        <v>0.70833333333333326</v>
      </c>
    </row>
    <row r="101" spans="1:19" x14ac:dyDescent="0.25">
      <c r="A101" s="1">
        <v>100</v>
      </c>
      <c r="B101" s="9">
        <v>1</v>
      </c>
      <c r="C101" s="9"/>
      <c r="D101" s="20"/>
      <c r="E101" s="9" t="s">
        <v>40</v>
      </c>
      <c r="F101" s="5">
        <v>43263</v>
      </c>
      <c r="G101" s="29" t="s">
        <v>56</v>
      </c>
      <c r="H101" s="35" t="s">
        <v>60</v>
      </c>
      <c r="I101" s="1" t="s">
        <v>54</v>
      </c>
      <c r="J101" s="31">
        <v>0.74722222222222223</v>
      </c>
      <c r="K101" s="9">
        <v>170</v>
      </c>
      <c r="L101" s="35" t="s">
        <v>11</v>
      </c>
      <c r="M101" s="33">
        <v>456</v>
      </c>
      <c r="N101" s="109">
        <f t="shared" si="3"/>
        <v>0.37280701754385964</v>
      </c>
      <c r="O101" s="1"/>
      <c r="P101" s="1"/>
      <c r="Q101" s="1"/>
      <c r="R101" s="31">
        <f t="shared" si="4"/>
        <v>0.73958333333333326</v>
      </c>
      <c r="S101" s="31">
        <f t="shared" si="5"/>
        <v>0.70833333333333326</v>
      </c>
    </row>
    <row r="102" spans="1:19" x14ac:dyDescent="0.25">
      <c r="A102" s="1">
        <v>101</v>
      </c>
      <c r="B102" s="9">
        <v>1</v>
      </c>
      <c r="C102" s="9"/>
      <c r="D102" s="29"/>
      <c r="E102" s="9" t="s">
        <v>40</v>
      </c>
      <c r="F102" s="5">
        <v>43263</v>
      </c>
      <c r="G102" s="4" t="s">
        <v>56</v>
      </c>
      <c r="H102" s="35" t="s">
        <v>75</v>
      </c>
      <c r="I102" s="1" t="s">
        <v>54</v>
      </c>
      <c r="J102" s="31">
        <v>0.75138888888888899</v>
      </c>
      <c r="K102" s="9">
        <v>46</v>
      </c>
      <c r="L102" s="35" t="s">
        <v>11</v>
      </c>
      <c r="M102" s="33">
        <v>456</v>
      </c>
      <c r="N102" s="109">
        <f t="shared" si="3"/>
        <v>0.10087719298245613</v>
      </c>
      <c r="O102" s="1"/>
      <c r="P102" s="1"/>
      <c r="Q102" s="1"/>
      <c r="R102" s="31">
        <f t="shared" si="4"/>
        <v>0.75</v>
      </c>
      <c r="S102" s="31">
        <f t="shared" si="5"/>
        <v>0.75</v>
      </c>
    </row>
    <row r="103" spans="1:19" x14ac:dyDescent="0.25">
      <c r="A103" s="1">
        <v>102</v>
      </c>
      <c r="B103" s="1">
        <v>1</v>
      </c>
      <c r="C103" s="1"/>
      <c r="D103" s="10"/>
      <c r="E103" s="1" t="s">
        <v>42</v>
      </c>
      <c r="F103" s="14">
        <v>43265</v>
      </c>
      <c r="G103" s="20" t="s">
        <v>44</v>
      </c>
      <c r="H103" s="38" t="s">
        <v>58</v>
      </c>
      <c r="I103" s="20" t="s">
        <v>55</v>
      </c>
      <c r="J103" s="31">
        <v>0.26250000000000001</v>
      </c>
      <c r="K103" s="1">
        <v>165</v>
      </c>
      <c r="L103" s="33" t="s">
        <v>11</v>
      </c>
      <c r="M103" s="33">
        <v>456</v>
      </c>
      <c r="N103" s="109">
        <f t="shared" si="3"/>
        <v>0.36184210526315791</v>
      </c>
      <c r="O103" s="1"/>
      <c r="P103" s="1"/>
      <c r="Q103" s="1"/>
      <c r="R103" s="31">
        <f t="shared" si="4"/>
        <v>0.26041666666666663</v>
      </c>
      <c r="S103" s="31">
        <f t="shared" si="5"/>
        <v>0.25</v>
      </c>
    </row>
    <row r="104" spans="1:19" x14ac:dyDescent="0.25">
      <c r="A104" s="1">
        <v>103</v>
      </c>
      <c r="B104" s="1">
        <v>1</v>
      </c>
      <c r="C104" s="1"/>
      <c r="D104" s="10"/>
      <c r="E104" s="1" t="s">
        <v>42</v>
      </c>
      <c r="F104" s="14">
        <v>43265</v>
      </c>
      <c r="G104" s="20" t="s">
        <v>43</v>
      </c>
      <c r="H104" s="38" t="s">
        <v>61</v>
      </c>
      <c r="I104" s="20" t="s">
        <v>54</v>
      </c>
      <c r="J104" s="31">
        <v>0.27430555555555552</v>
      </c>
      <c r="K104" s="1">
        <v>121</v>
      </c>
      <c r="L104" s="33" t="s">
        <v>11</v>
      </c>
      <c r="M104" s="33">
        <v>456</v>
      </c>
      <c r="N104" s="109">
        <f t="shared" si="3"/>
        <v>0.26535087719298245</v>
      </c>
      <c r="O104" s="1"/>
      <c r="P104" s="1"/>
      <c r="Q104" s="1"/>
      <c r="R104" s="31">
        <f t="shared" si="4"/>
        <v>0.27083333333333331</v>
      </c>
      <c r="S104" s="31">
        <f t="shared" si="5"/>
        <v>0.25</v>
      </c>
    </row>
    <row r="105" spans="1:19" x14ac:dyDescent="0.25">
      <c r="A105" s="1">
        <v>104</v>
      </c>
      <c r="B105" s="10">
        <v>1</v>
      </c>
      <c r="C105" s="10"/>
      <c r="D105" s="1"/>
      <c r="E105" s="10" t="s">
        <v>42</v>
      </c>
      <c r="F105" s="14">
        <v>43265</v>
      </c>
      <c r="G105" s="20" t="s">
        <v>44</v>
      </c>
      <c r="H105" s="37" t="s">
        <v>58</v>
      </c>
      <c r="I105" s="23" t="s">
        <v>55</v>
      </c>
      <c r="J105" s="31">
        <v>0.28402777777777777</v>
      </c>
      <c r="K105" s="10">
        <v>178</v>
      </c>
      <c r="L105" s="34" t="s">
        <v>11</v>
      </c>
      <c r="M105" s="33">
        <v>456</v>
      </c>
      <c r="N105" s="109">
        <f t="shared" si="3"/>
        <v>0.39035087719298245</v>
      </c>
      <c r="O105" s="1"/>
      <c r="P105" s="1"/>
      <c r="Q105" s="1"/>
      <c r="R105" s="31">
        <f t="shared" si="4"/>
        <v>0.28125</v>
      </c>
      <c r="S105" s="31">
        <f t="shared" si="5"/>
        <v>0.25</v>
      </c>
    </row>
    <row r="106" spans="1:19" x14ac:dyDescent="0.25">
      <c r="A106" s="1">
        <v>105</v>
      </c>
      <c r="B106" s="1">
        <v>1</v>
      </c>
      <c r="C106" s="1"/>
      <c r="D106" s="10"/>
      <c r="E106" s="1" t="s">
        <v>42</v>
      </c>
      <c r="F106" s="14">
        <v>43265</v>
      </c>
      <c r="G106" s="44" t="s">
        <v>44</v>
      </c>
      <c r="H106" s="38" t="s">
        <v>58</v>
      </c>
      <c r="I106" s="20" t="s">
        <v>55</v>
      </c>
      <c r="J106" s="31">
        <v>0.2902777777777778</v>
      </c>
      <c r="K106" s="1">
        <v>81</v>
      </c>
      <c r="L106" s="33" t="s">
        <v>11</v>
      </c>
      <c r="M106" s="33">
        <v>456</v>
      </c>
      <c r="N106" s="109">
        <f t="shared" si="3"/>
        <v>0.17763157894736842</v>
      </c>
      <c r="O106" s="1"/>
      <c r="P106" s="1"/>
      <c r="Q106" s="1"/>
      <c r="R106" s="31">
        <f t="shared" si="4"/>
        <v>0.28125</v>
      </c>
      <c r="S106" s="31">
        <f t="shared" si="5"/>
        <v>0.25</v>
      </c>
    </row>
    <row r="107" spans="1:19" x14ac:dyDescent="0.25">
      <c r="A107" s="1">
        <v>106</v>
      </c>
      <c r="B107" s="10">
        <v>1</v>
      </c>
      <c r="C107" s="10"/>
      <c r="D107" s="1"/>
      <c r="E107" s="10" t="s">
        <v>42</v>
      </c>
      <c r="F107" s="14">
        <v>43265</v>
      </c>
      <c r="G107" s="20" t="s">
        <v>43</v>
      </c>
      <c r="H107" s="37" t="s">
        <v>62</v>
      </c>
      <c r="I107" s="23" t="s">
        <v>54</v>
      </c>
      <c r="J107" s="31">
        <v>0.29583333333333334</v>
      </c>
      <c r="K107" s="10">
        <v>67</v>
      </c>
      <c r="L107" s="34" t="s">
        <v>11</v>
      </c>
      <c r="M107" s="33">
        <v>456</v>
      </c>
      <c r="N107" s="109">
        <f t="shared" si="3"/>
        <v>0.14692982456140352</v>
      </c>
      <c r="O107" s="1"/>
      <c r="P107" s="1"/>
      <c r="Q107" s="1"/>
      <c r="R107" s="31">
        <f t="shared" si="4"/>
        <v>0.29166666666666663</v>
      </c>
      <c r="S107" s="31">
        <f t="shared" si="5"/>
        <v>0.29166666666666663</v>
      </c>
    </row>
    <row r="108" spans="1:19" x14ac:dyDescent="0.25">
      <c r="A108" s="1">
        <v>107</v>
      </c>
      <c r="B108" s="1">
        <v>1</v>
      </c>
      <c r="C108" s="1"/>
      <c r="D108" s="1"/>
      <c r="E108" s="1" t="s">
        <v>42</v>
      </c>
      <c r="F108" s="14">
        <v>43265</v>
      </c>
      <c r="G108" s="20" t="s">
        <v>44</v>
      </c>
      <c r="H108" s="38" t="s">
        <v>58</v>
      </c>
      <c r="I108" s="20" t="s">
        <v>55</v>
      </c>
      <c r="J108" s="31">
        <v>0.30694444444444441</v>
      </c>
      <c r="K108" s="1">
        <v>108</v>
      </c>
      <c r="L108" s="33" t="s">
        <v>11</v>
      </c>
      <c r="M108" s="33">
        <v>456</v>
      </c>
      <c r="N108" s="109">
        <f t="shared" si="3"/>
        <v>0.23684210526315788</v>
      </c>
      <c r="O108" s="1"/>
      <c r="P108" s="1"/>
      <c r="Q108" s="1"/>
      <c r="R108" s="31">
        <f t="shared" si="4"/>
        <v>0.30208333333333331</v>
      </c>
      <c r="S108" s="31">
        <f t="shared" si="5"/>
        <v>0.29166666666666663</v>
      </c>
    </row>
    <row r="109" spans="1:19" x14ac:dyDescent="0.25">
      <c r="A109" s="1">
        <v>108</v>
      </c>
      <c r="B109" s="10">
        <v>1</v>
      </c>
      <c r="C109" s="10"/>
      <c r="D109" s="1"/>
      <c r="E109" s="10" t="s">
        <v>42</v>
      </c>
      <c r="F109" s="14">
        <v>43265</v>
      </c>
      <c r="G109" s="20" t="s">
        <v>43</v>
      </c>
      <c r="H109" s="38" t="s">
        <v>62</v>
      </c>
      <c r="I109" s="20" t="s">
        <v>54</v>
      </c>
      <c r="J109" s="31">
        <v>0.3347222222222222</v>
      </c>
      <c r="K109" s="10">
        <v>30</v>
      </c>
      <c r="L109" s="34" t="s">
        <v>11</v>
      </c>
      <c r="M109" s="33">
        <v>456</v>
      </c>
      <c r="N109" s="109">
        <f t="shared" si="3"/>
        <v>6.5789473684210523E-2</v>
      </c>
      <c r="O109" s="1"/>
      <c r="P109" s="1"/>
      <c r="Q109" s="1"/>
      <c r="R109" s="31">
        <f t="shared" si="4"/>
        <v>0.33333333333333331</v>
      </c>
      <c r="S109" s="31">
        <f t="shared" si="5"/>
        <v>0.33333333333333331</v>
      </c>
    </row>
    <row r="110" spans="1:19" x14ac:dyDescent="0.25">
      <c r="A110" s="1">
        <v>109</v>
      </c>
      <c r="B110" s="9">
        <v>1</v>
      </c>
      <c r="C110" s="9"/>
      <c r="D110" s="4"/>
      <c r="E110" s="1" t="s">
        <v>42</v>
      </c>
      <c r="F110" s="14">
        <v>43265</v>
      </c>
      <c r="G110" s="20" t="s">
        <v>44</v>
      </c>
      <c r="H110" s="40" t="s">
        <v>58</v>
      </c>
      <c r="I110" s="20" t="s">
        <v>55</v>
      </c>
      <c r="J110" s="31">
        <v>0.33194444444444443</v>
      </c>
      <c r="K110" s="9">
        <v>157</v>
      </c>
      <c r="L110" s="35" t="s">
        <v>11</v>
      </c>
      <c r="M110" s="33">
        <v>456</v>
      </c>
      <c r="N110" s="109">
        <f t="shared" si="3"/>
        <v>0.3442982456140351</v>
      </c>
      <c r="O110" s="1"/>
      <c r="P110" s="1"/>
      <c r="Q110" s="1"/>
      <c r="R110" s="31">
        <f t="shared" si="4"/>
        <v>0.32291666666666663</v>
      </c>
      <c r="S110" s="31">
        <f t="shared" si="5"/>
        <v>0.29166666666666663</v>
      </c>
    </row>
    <row r="111" spans="1:19" x14ac:dyDescent="0.25">
      <c r="A111" s="1">
        <v>110</v>
      </c>
      <c r="B111" s="9">
        <v>1</v>
      </c>
      <c r="C111" s="9"/>
      <c r="D111" s="10"/>
      <c r="E111" s="1" t="s">
        <v>42</v>
      </c>
      <c r="F111" s="14">
        <v>43265</v>
      </c>
      <c r="G111" s="29" t="s">
        <v>43</v>
      </c>
      <c r="H111" s="40" t="s">
        <v>63</v>
      </c>
      <c r="I111" s="20" t="s">
        <v>54</v>
      </c>
      <c r="J111" s="31">
        <v>0.34652777777777777</v>
      </c>
      <c r="K111" s="9">
        <v>65</v>
      </c>
      <c r="L111" s="35" t="s">
        <v>11</v>
      </c>
      <c r="M111" s="33">
        <v>456</v>
      </c>
      <c r="N111" s="109">
        <f t="shared" si="3"/>
        <v>0.14254385964912281</v>
      </c>
      <c r="O111" s="1"/>
      <c r="P111" s="1"/>
      <c r="Q111" s="1"/>
      <c r="R111" s="31">
        <f t="shared" si="4"/>
        <v>0.34375</v>
      </c>
      <c r="S111" s="31">
        <f t="shared" si="5"/>
        <v>0.33333333333333331</v>
      </c>
    </row>
    <row r="112" spans="1:19" x14ac:dyDescent="0.25">
      <c r="A112" s="1">
        <v>111</v>
      </c>
      <c r="B112" s="4">
        <v>1</v>
      </c>
      <c r="C112" s="4"/>
      <c r="D112" s="1"/>
      <c r="E112" s="10" t="s">
        <v>42</v>
      </c>
      <c r="F112" s="14">
        <v>43265</v>
      </c>
      <c r="G112" s="20" t="s">
        <v>44</v>
      </c>
      <c r="H112" s="40" t="s">
        <v>58</v>
      </c>
      <c r="I112" s="20" t="s">
        <v>55</v>
      </c>
      <c r="J112" s="31">
        <v>0.36041666666666666</v>
      </c>
      <c r="K112" s="4">
        <v>87</v>
      </c>
      <c r="L112" s="32" t="s">
        <v>11</v>
      </c>
      <c r="M112" s="33">
        <v>456</v>
      </c>
      <c r="N112" s="109">
        <f t="shared" si="3"/>
        <v>0.19078947368421054</v>
      </c>
      <c r="O112" s="1"/>
      <c r="P112" s="1"/>
      <c r="Q112" s="1"/>
      <c r="R112" s="31">
        <f t="shared" si="4"/>
        <v>0.35416666666666663</v>
      </c>
      <c r="S112" s="31">
        <f t="shared" si="5"/>
        <v>0.33333333333333331</v>
      </c>
    </row>
    <row r="113" spans="1:19" x14ac:dyDescent="0.25">
      <c r="A113" s="1">
        <v>112</v>
      </c>
      <c r="B113" s="9">
        <v>1</v>
      </c>
      <c r="C113" s="9"/>
      <c r="D113" s="1"/>
      <c r="E113" s="1" t="s">
        <v>42</v>
      </c>
      <c r="F113" s="14">
        <v>43265</v>
      </c>
      <c r="G113" s="29" t="s">
        <v>43</v>
      </c>
      <c r="H113" s="40" t="s">
        <v>64</v>
      </c>
      <c r="I113" s="20" t="s">
        <v>54</v>
      </c>
      <c r="J113" s="31">
        <v>0.3743055555555555</v>
      </c>
      <c r="K113" s="9">
        <v>47</v>
      </c>
      <c r="L113" s="35" t="s">
        <v>11</v>
      </c>
      <c r="M113" s="33">
        <v>456</v>
      </c>
      <c r="N113" s="109">
        <f t="shared" si="3"/>
        <v>0.10307017543859649</v>
      </c>
      <c r="O113" s="1"/>
      <c r="P113" s="1"/>
      <c r="Q113" s="1"/>
      <c r="R113" s="31">
        <f t="shared" si="4"/>
        <v>0.36458333333333331</v>
      </c>
      <c r="S113" s="31">
        <f t="shared" si="5"/>
        <v>0.33333333333333331</v>
      </c>
    </row>
    <row r="114" spans="1:19" x14ac:dyDescent="0.25">
      <c r="A114" s="1">
        <v>113</v>
      </c>
      <c r="B114" s="9">
        <v>1</v>
      </c>
      <c r="C114" s="9"/>
      <c r="D114" s="4"/>
      <c r="E114" s="1" t="s">
        <v>42</v>
      </c>
      <c r="F114" s="14">
        <v>43265</v>
      </c>
      <c r="G114" s="29" t="s">
        <v>44</v>
      </c>
      <c r="H114" s="40" t="s">
        <v>58</v>
      </c>
      <c r="I114" s="20" t="s">
        <v>55</v>
      </c>
      <c r="J114" s="31">
        <v>0.38194444444444442</v>
      </c>
      <c r="K114" s="9">
        <v>204</v>
      </c>
      <c r="L114" s="35" t="s">
        <v>11</v>
      </c>
      <c r="M114" s="33">
        <v>456</v>
      </c>
      <c r="N114" s="109">
        <f t="shared" si="3"/>
        <v>0.44736842105263158</v>
      </c>
      <c r="O114" s="1"/>
      <c r="P114" s="1"/>
      <c r="Q114" s="1"/>
      <c r="R114" s="31">
        <f t="shared" si="4"/>
        <v>0.375</v>
      </c>
      <c r="S114" s="31">
        <f t="shared" si="5"/>
        <v>0.375</v>
      </c>
    </row>
    <row r="115" spans="1:19" x14ac:dyDescent="0.25">
      <c r="A115" s="1">
        <v>114</v>
      </c>
      <c r="B115" s="9">
        <v>1</v>
      </c>
      <c r="C115" s="9"/>
      <c r="D115" s="4"/>
      <c r="E115" s="1" t="s">
        <v>42</v>
      </c>
      <c r="F115" s="14">
        <v>43265</v>
      </c>
      <c r="G115" s="29" t="s">
        <v>43</v>
      </c>
      <c r="H115" s="40" t="s">
        <v>62</v>
      </c>
      <c r="I115" s="20" t="s">
        <v>54</v>
      </c>
      <c r="J115" s="31">
        <v>0.3923611111111111</v>
      </c>
      <c r="K115" s="9">
        <v>24</v>
      </c>
      <c r="L115" s="35" t="s">
        <v>11</v>
      </c>
      <c r="M115" s="33">
        <v>456</v>
      </c>
      <c r="N115" s="109">
        <f t="shared" si="3"/>
        <v>5.2631578947368418E-2</v>
      </c>
      <c r="O115" s="1"/>
      <c r="P115" s="1"/>
      <c r="Q115" s="1"/>
      <c r="R115" s="31">
        <f t="shared" si="4"/>
        <v>0.38541666666666663</v>
      </c>
      <c r="S115" s="31">
        <f t="shared" si="5"/>
        <v>0.375</v>
      </c>
    </row>
    <row r="116" spans="1:19" x14ac:dyDescent="0.25">
      <c r="A116" s="1">
        <v>115</v>
      </c>
      <c r="B116" s="1">
        <v>1</v>
      </c>
      <c r="C116" s="1"/>
      <c r="D116" s="10"/>
      <c r="E116" s="1" t="s">
        <v>42</v>
      </c>
      <c r="F116" s="14">
        <v>43265</v>
      </c>
      <c r="G116" s="20" t="s">
        <v>44</v>
      </c>
      <c r="H116" s="38" t="s">
        <v>58</v>
      </c>
      <c r="I116" s="20" t="s">
        <v>55</v>
      </c>
      <c r="J116" s="31">
        <v>0.58333333333333337</v>
      </c>
      <c r="K116" s="1">
        <v>41</v>
      </c>
      <c r="L116" s="33" t="s">
        <v>11</v>
      </c>
      <c r="M116" s="33">
        <v>456</v>
      </c>
      <c r="N116" s="109">
        <f t="shared" si="3"/>
        <v>8.9912280701754388E-2</v>
      </c>
      <c r="O116" s="1"/>
      <c r="P116" s="1"/>
      <c r="Q116" s="1"/>
      <c r="R116" s="31">
        <f t="shared" si="4"/>
        <v>0.58333333333333326</v>
      </c>
      <c r="S116" s="31">
        <f t="shared" si="5"/>
        <v>0.58333333333333326</v>
      </c>
    </row>
    <row r="117" spans="1:19" x14ac:dyDescent="0.25">
      <c r="A117" s="1">
        <v>116</v>
      </c>
      <c r="B117" s="1">
        <v>1</v>
      </c>
      <c r="C117" s="1"/>
      <c r="D117" s="10"/>
      <c r="E117" s="1" t="s">
        <v>42</v>
      </c>
      <c r="F117" s="14">
        <v>43265</v>
      </c>
      <c r="G117" s="20" t="s">
        <v>43</v>
      </c>
      <c r="H117" s="38" t="s">
        <v>63</v>
      </c>
      <c r="I117" s="20" t="s">
        <v>54</v>
      </c>
      <c r="J117" s="31">
        <v>0.59722222222222221</v>
      </c>
      <c r="K117" s="1">
        <v>184</v>
      </c>
      <c r="L117" s="33" t="s">
        <v>11</v>
      </c>
      <c r="M117" s="33">
        <v>456</v>
      </c>
      <c r="N117" s="109">
        <f t="shared" si="3"/>
        <v>0.40350877192982454</v>
      </c>
      <c r="O117" s="1"/>
      <c r="P117" s="1"/>
      <c r="Q117" s="1"/>
      <c r="R117" s="31">
        <f t="shared" si="4"/>
        <v>0.59375</v>
      </c>
      <c r="S117" s="31">
        <f t="shared" si="5"/>
        <v>0.58333333333333326</v>
      </c>
    </row>
    <row r="118" spans="1:19" x14ac:dyDescent="0.25">
      <c r="A118" s="1">
        <v>117</v>
      </c>
      <c r="B118" s="10">
        <v>1</v>
      </c>
      <c r="C118" s="10"/>
      <c r="D118" s="1"/>
      <c r="E118" s="10" t="s">
        <v>42</v>
      </c>
      <c r="F118" s="14">
        <v>43265</v>
      </c>
      <c r="G118" s="20" t="s">
        <v>44</v>
      </c>
      <c r="H118" s="38" t="s">
        <v>58</v>
      </c>
      <c r="I118" s="20" t="s">
        <v>55</v>
      </c>
      <c r="J118" s="31">
        <v>0.6</v>
      </c>
      <c r="K118" s="10">
        <v>80</v>
      </c>
      <c r="L118" s="34" t="s">
        <v>11</v>
      </c>
      <c r="M118" s="33">
        <v>456</v>
      </c>
      <c r="N118" s="109">
        <f t="shared" si="3"/>
        <v>0.17543859649122806</v>
      </c>
      <c r="O118" s="1"/>
      <c r="P118" s="1"/>
      <c r="Q118" s="1"/>
      <c r="R118" s="31">
        <f t="shared" si="4"/>
        <v>0.59375</v>
      </c>
      <c r="S118" s="31">
        <f t="shared" si="5"/>
        <v>0.58333333333333326</v>
      </c>
    </row>
    <row r="119" spans="1:19" x14ac:dyDescent="0.25">
      <c r="A119" s="1">
        <v>118</v>
      </c>
      <c r="B119" s="1">
        <v>1</v>
      </c>
      <c r="C119" s="1"/>
      <c r="D119" s="10"/>
      <c r="E119" s="1" t="s">
        <v>42</v>
      </c>
      <c r="F119" s="14">
        <v>43265</v>
      </c>
      <c r="G119" s="20" t="s">
        <v>44</v>
      </c>
      <c r="H119" s="38" t="s">
        <v>58</v>
      </c>
      <c r="I119" s="20" t="s">
        <v>55</v>
      </c>
      <c r="J119" s="31">
        <v>0.62222222222222223</v>
      </c>
      <c r="K119" s="1">
        <v>43</v>
      </c>
      <c r="L119" s="33" t="s">
        <v>11</v>
      </c>
      <c r="M119" s="33">
        <v>456</v>
      </c>
      <c r="N119" s="109">
        <f t="shared" si="3"/>
        <v>9.4298245614035089E-2</v>
      </c>
      <c r="O119" s="1"/>
      <c r="P119" s="1"/>
      <c r="Q119" s="1"/>
      <c r="R119" s="31">
        <f t="shared" si="4"/>
        <v>0.61458333333333326</v>
      </c>
      <c r="S119" s="31">
        <f t="shared" si="5"/>
        <v>0.58333333333333326</v>
      </c>
    </row>
    <row r="120" spans="1:19" x14ac:dyDescent="0.25">
      <c r="A120" s="1">
        <v>119</v>
      </c>
      <c r="B120" s="10">
        <v>1</v>
      </c>
      <c r="C120" s="10"/>
      <c r="D120" s="1"/>
      <c r="E120" s="10" t="s">
        <v>42</v>
      </c>
      <c r="F120" s="14">
        <v>43265</v>
      </c>
      <c r="G120" s="20" t="s">
        <v>43</v>
      </c>
      <c r="H120" s="37" t="s">
        <v>62</v>
      </c>
      <c r="I120" s="20" t="s">
        <v>54</v>
      </c>
      <c r="J120" s="31">
        <v>0.63958333333333328</v>
      </c>
      <c r="K120" s="10">
        <v>103</v>
      </c>
      <c r="L120" s="34" t="s">
        <v>11</v>
      </c>
      <c r="M120" s="33">
        <v>456</v>
      </c>
      <c r="N120" s="109">
        <f t="shared" si="3"/>
        <v>0.22587719298245615</v>
      </c>
      <c r="O120" s="1"/>
      <c r="P120" s="1"/>
      <c r="Q120" s="1"/>
      <c r="R120" s="31">
        <f t="shared" si="4"/>
        <v>0.63541666666666663</v>
      </c>
      <c r="S120" s="31">
        <f t="shared" si="5"/>
        <v>0.625</v>
      </c>
    </row>
    <row r="121" spans="1:19" x14ac:dyDescent="0.25">
      <c r="A121" s="1">
        <v>120</v>
      </c>
      <c r="B121" s="1">
        <v>1</v>
      </c>
      <c r="C121" s="1"/>
      <c r="D121" s="4"/>
      <c r="E121" s="1" t="s">
        <v>42</v>
      </c>
      <c r="F121" s="14">
        <v>43265</v>
      </c>
      <c r="G121" s="20" t="s">
        <v>44</v>
      </c>
      <c r="H121" s="38" t="s">
        <v>58</v>
      </c>
      <c r="I121" s="20" t="s">
        <v>55</v>
      </c>
      <c r="J121" s="31">
        <v>0.64027777777777783</v>
      </c>
      <c r="K121" s="1">
        <v>110</v>
      </c>
      <c r="L121" s="33" t="s">
        <v>11</v>
      </c>
      <c r="M121" s="33">
        <v>456</v>
      </c>
      <c r="N121" s="109">
        <f t="shared" si="3"/>
        <v>0.2412280701754386</v>
      </c>
      <c r="O121" s="1"/>
      <c r="P121" s="1"/>
      <c r="Q121" s="1"/>
      <c r="R121" s="31">
        <f t="shared" si="4"/>
        <v>0.63541666666666663</v>
      </c>
      <c r="S121" s="31">
        <f t="shared" si="5"/>
        <v>0.625</v>
      </c>
    </row>
    <row r="122" spans="1:19" x14ac:dyDescent="0.25">
      <c r="A122" s="1">
        <v>121</v>
      </c>
      <c r="B122" s="1">
        <v>1</v>
      </c>
      <c r="C122" s="1"/>
      <c r="D122" s="10"/>
      <c r="E122" s="1" t="s">
        <v>42</v>
      </c>
      <c r="F122" s="14">
        <v>43265</v>
      </c>
      <c r="G122" s="20" t="s">
        <v>43</v>
      </c>
      <c r="H122" s="38" t="s">
        <v>65</v>
      </c>
      <c r="I122" s="20" t="s">
        <v>54</v>
      </c>
      <c r="J122" s="31">
        <v>0.65</v>
      </c>
      <c r="K122" s="1">
        <v>261</v>
      </c>
      <c r="L122" s="33" t="s">
        <v>11</v>
      </c>
      <c r="M122" s="33">
        <v>456</v>
      </c>
      <c r="N122" s="109">
        <f t="shared" si="3"/>
        <v>0.57236842105263153</v>
      </c>
      <c r="O122" s="1"/>
      <c r="P122" s="1"/>
      <c r="Q122" s="1"/>
      <c r="R122" s="31">
        <f t="shared" si="4"/>
        <v>0.64583333333333326</v>
      </c>
      <c r="S122" s="31">
        <f t="shared" si="5"/>
        <v>0.625</v>
      </c>
    </row>
    <row r="123" spans="1:19" x14ac:dyDescent="0.25">
      <c r="A123" s="1">
        <v>122</v>
      </c>
      <c r="B123" s="10">
        <v>1</v>
      </c>
      <c r="C123" s="10"/>
      <c r="D123" s="1"/>
      <c r="E123" s="10" t="s">
        <v>42</v>
      </c>
      <c r="F123" s="14">
        <v>43265</v>
      </c>
      <c r="G123" s="20" t="s">
        <v>43</v>
      </c>
      <c r="H123" s="37" t="s">
        <v>62</v>
      </c>
      <c r="I123" s="20" t="s">
        <v>54</v>
      </c>
      <c r="J123" s="31">
        <v>0.66805555555555562</v>
      </c>
      <c r="K123" s="10">
        <v>86</v>
      </c>
      <c r="L123" s="34" t="s">
        <v>11</v>
      </c>
      <c r="M123" s="33">
        <v>456</v>
      </c>
      <c r="N123" s="109">
        <f t="shared" si="3"/>
        <v>0.18859649122807018</v>
      </c>
      <c r="O123" s="1"/>
      <c r="P123" s="1"/>
      <c r="Q123" s="1"/>
      <c r="R123" s="31">
        <f t="shared" si="4"/>
        <v>0.66666666666666663</v>
      </c>
      <c r="S123" s="31">
        <f t="shared" si="5"/>
        <v>0.66666666666666663</v>
      </c>
    </row>
    <row r="124" spans="1:19" x14ac:dyDescent="0.25">
      <c r="A124" s="1">
        <v>123</v>
      </c>
      <c r="B124" s="1">
        <v>1</v>
      </c>
      <c r="C124" s="1"/>
      <c r="D124" s="10"/>
      <c r="E124" s="1" t="s">
        <v>42</v>
      </c>
      <c r="F124" s="14">
        <v>43265</v>
      </c>
      <c r="G124" s="20" t="s">
        <v>44</v>
      </c>
      <c r="H124" s="38" t="s">
        <v>58</v>
      </c>
      <c r="I124" s="20" t="s">
        <v>55</v>
      </c>
      <c r="J124" s="31">
        <v>0.6777777777777777</v>
      </c>
      <c r="K124" s="1">
        <v>88</v>
      </c>
      <c r="L124" s="33" t="s">
        <v>11</v>
      </c>
      <c r="M124" s="33">
        <v>456</v>
      </c>
      <c r="N124" s="109">
        <f t="shared" si="3"/>
        <v>0.19298245614035087</v>
      </c>
      <c r="O124" s="1"/>
      <c r="P124" s="1"/>
      <c r="Q124" s="1"/>
      <c r="R124" s="31">
        <f t="shared" si="4"/>
        <v>0.67708333333333326</v>
      </c>
      <c r="S124" s="31">
        <f t="shared" si="5"/>
        <v>0.66666666666666663</v>
      </c>
    </row>
    <row r="125" spans="1:19" x14ac:dyDescent="0.25">
      <c r="A125" s="1">
        <v>124</v>
      </c>
      <c r="B125" s="1">
        <v>1</v>
      </c>
      <c r="C125" s="1"/>
      <c r="D125" s="1"/>
      <c r="E125" s="1" t="s">
        <v>42</v>
      </c>
      <c r="F125" s="14">
        <v>43265</v>
      </c>
      <c r="G125" s="20" t="s">
        <v>43</v>
      </c>
      <c r="H125" s="37" t="s">
        <v>63</v>
      </c>
      <c r="I125" s="20" t="s">
        <v>54</v>
      </c>
      <c r="J125" s="31">
        <v>0.68263888888888891</v>
      </c>
      <c r="K125" s="1">
        <v>198</v>
      </c>
      <c r="L125" s="33" t="s">
        <v>11</v>
      </c>
      <c r="M125" s="33">
        <v>456</v>
      </c>
      <c r="N125" s="109">
        <f t="shared" si="3"/>
        <v>0.43421052631578949</v>
      </c>
      <c r="O125" s="1"/>
      <c r="P125" s="1"/>
      <c r="Q125" s="1"/>
      <c r="R125" s="31">
        <f t="shared" si="4"/>
        <v>0.67708333333333326</v>
      </c>
      <c r="S125" s="31">
        <f t="shared" si="5"/>
        <v>0.66666666666666663</v>
      </c>
    </row>
    <row r="126" spans="1:19" x14ac:dyDescent="0.25">
      <c r="A126" s="1">
        <v>125</v>
      </c>
      <c r="B126" s="10">
        <v>1</v>
      </c>
      <c r="C126" s="10"/>
      <c r="D126" s="1"/>
      <c r="E126" s="10" t="s">
        <v>42</v>
      </c>
      <c r="F126" s="14">
        <v>43265</v>
      </c>
      <c r="G126" s="20" t="s">
        <v>44</v>
      </c>
      <c r="H126" s="38" t="s">
        <v>58</v>
      </c>
      <c r="I126" s="20" t="s">
        <v>55</v>
      </c>
      <c r="J126" s="31">
        <v>0.70138888888888884</v>
      </c>
      <c r="K126" s="10">
        <v>107</v>
      </c>
      <c r="L126" s="34" t="s">
        <v>11</v>
      </c>
      <c r="M126" s="33">
        <v>456</v>
      </c>
      <c r="N126" s="109">
        <f t="shared" si="3"/>
        <v>0.23464912280701755</v>
      </c>
      <c r="O126" s="1"/>
      <c r="P126" s="1"/>
      <c r="Q126" s="1"/>
      <c r="R126" s="31">
        <f t="shared" si="4"/>
        <v>0.69791666666666663</v>
      </c>
      <c r="S126" s="31">
        <f t="shared" si="5"/>
        <v>0.66666666666666663</v>
      </c>
    </row>
    <row r="127" spans="1:19" x14ac:dyDescent="0.25">
      <c r="A127" s="1">
        <v>126</v>
      </c>
      <c r="B127" s="1">
        <v>1</v>
      </c>
      <c r="C127" s="1"/>
      <c r="D127" s="10"/>
      <c r="E127" s="1" t="s">
        <v>42</v>
      </c>
      <c r="F127" s="14">
        <v>43265</v>
      </c>
      <c r="G127" s="20" t="s">
        <v>43</v>
      </c>
      <c r="H127" s="38" t="s">
        <v>62</v>
      </c>
      <c r="I127" s="20" t="s">
        <v>54</v>
      </c>
      <c r="J127" s="31">
        <v>0.71319444444444446</v>
      </c>
      <c r="K127" s="1">
        <v>166</v>
      </c>
      <c r="L127" s="33" t="s">
        <v>11</v>
      </c>
      <c r="M127" s="33">
        <v>456</v>
      </c>
      <c r="N127" s="109">
        <f t="shared" si="3"/>
        <v>0.36403508771929827</v>
      </c>
      <c r="O127" s="1"/>
      <c r="P127" s="1"/>
      <c r="Q127" s="1"/>
      <c r="R127" s="31">
        <f t="shared" si="4"/>
        <v>0.70833333333333326</v>
      </c>
      <c r="S127" s="31">
        <f t="shared" si="5"/>
        <v>0.70833333333333326</v>
      </c>
    </row>
    <row r="128" spans="1:19" x14ac:dyDescent="0.25">
      <c r="A128" s="1">
        <v>127</v>
      </c>
      <c r="B128" s="1">
        <v>1</v>
      </c>
      <c r="C128" s="1"/>
      <c r="D128" s="1"/>
      <c r="E128" s="1" t="s">
        <v>42</v>
      </c>
      <c r="F128" s="14">
        <v>43265</v>
      </c>
      <c r="G128" s="20" t="s">
        <v>43</v>
      </c>
      <c r="H128" s="20" t="s">
        <v>65</v>
      </c>
      <c r="I128" s="20" t="s">
        <v>54</v>
      </c>
      <c r="J128" s="31">
        <v>0.73541666666666661</v>
      </c>
      <c r="K128" s="1">
        <v>191</v>
      </c>
      <c r="L128" s="33" t="s">
        <v>11</v>
      </c>
      <c r="M128" s="108">
        <v>456</v>
      </c>
      <c r="N128" s="109">
        <f t="shared" si="3"/>
        <v>0.41885964912280704</v>
      </c>
      <c r="O128" s="1"/>
      <c r="P128" s="1"/>
      <c r="Q128" s="1"/>
      <c r="R128" s="31">
        <f t="shared" si="4"/>
        <v>0.72916666666666663</v>
      </c>
      <c r="S128" s="31">
        <f t="shared" si="5"/>
        <v>0.70833333333333326</v>
      </c>
    </row>
    <row r="129" spans="1:19" x14ac:dyDescent="0.25">
      <c r="A129" s="1">
        <v>128</v>
      </c>
      <c r="B129" s="10">
        <v>1</v>
      </c>
      <c r="C129" s="10"/>
      <c r="D129" s="4"/>
      <c r="E129" s="10" t="s">
        <v>45</v>
      </c>
      <c r="F129" s="21">
        <v>43264</v>
      </c>
      <c r="G129" s="4" t="s">
        <v>46</v>
      </c>
      <c r="H129" s="1" t="s">
        <v>58</v>
      </c>
      <c r="I129" s="10" t="s">
        <v>55</v>
      </c>
      <c r="J129" s="31">
        <v>0.24791666666666667</v>
      </c>
      <c r="K129" s="23">
        <v>82</v>
      </c>
      <c r="L129" s="37" t="s">
        <v>12</v>
      </c>
      <c r="M129" s="33">
        <v>656</v>
      </c>
      <c r="N129" s="109">
        <f t="shared" si="3"/>
        <v>0.125</v>
      </c>
      <c r="O129" s="1"/>
      <c r="P129" s="1"/>
      <c r="Q129" s="1"/>
      <c r="R129" s="31">
        <f t="shared" si="4"/>
        <v>0.23958333333333331</v>
      </c>
      <c r="S129" s="31">
        <f t="shared" si="5"/>
        <v>0.20833333333333331</v>
      </c>
    </row>
    <row r="130" spans="1:19" x14ac:dyDescent="0.25">
      <c r="A130" s="1">
        <v>129</v>
      </c>
      <c r="B130" s="1">
        <v>1</v>
      </c>
      <c r="C130" s="1"/>
      <c r="D130" s="1"/>
      <c r="E130" s="1" t="s">
        <v>45</v>
      </c>
      <c r="F130" s="21">
        <v>43264</v>
      </c>
      <c r="G130" s="1" t="s">
        <v>47</v>
      </c>
      <c r="H130" s="1" t="s">
        <v>48</v>
      </c>
      <c r="I130" s="1" t="s">
        <v>54</v>
      </c>
      <c r="J130" s="31">
        <v>0.25069444444444444</v>
      </c>
      <c r="K130" s="1">
        <v>5</v>
      </c>
      <c r="L130" s="33" t="s">
        <v>12</v>
      </c>
      <c r="M130" s="33">
        <v>656</v>
      </c>
      <c r="N130" s="109">
        <f t="shared" si="3"/>
        <v>7.621951219512195E-3</v>
      </c>
      <c r="O130" s="1"/>
      <c r="P130" s="1"/>
      <c r="Q130" s="1"/>
      <c r="R130" s="31">
        <f t="shared" si="4"/>
        <v>0.25</v>
      </c>
      <c r="S130" s="31">
        <f t="shared" si="5"/>
        <v>0.25</v>
      </c>
    </row>
    <row r="131" spans="1:19" x14ac:dyDescent="0.25">
      <c r="A131" s="1">
        <v>130</v>
      </c>
      <c r="B131" s="10">
        <v>1</v>
      </c>
      <c r="C131" s="10"/>
      <c r="D131" s="4"/>
      <c r="E131" s="10" t="s">
        <v>45</v>
      </c>
      <c r="F131" s="21">
        <v>43264</v>
      </c>
      <c r="G131" s="10" t="s">
        <v>47</v>
      </c>
      <c r="H131" s="10" t="s">
        <v>49</v>
      </c>
      <c r="I131" s="1" t="s">
        <v>54</v>
      </c>
      <c r="J131" s="31">
        <v>0.26180555555555557</v>
      </c>
      <c r="K131" s="23">
        <v>76</v>
      </c>
      <c r="L131" s="37" t="s">
        <v>12</v>
      </c>
      <c r="M131" s="33">
        <v>656</v>
      </c>
      <c r="N131" s="109">
        <f t="shared" ref="N131:N152" si="6">K131/M131</f>
        <v>0.11585365853658537</v>
      </c>
      <c r="O131" s="1"/>
      <c r="P131" s="1"/>
      <c r="Q131" s="1"/>
      <c r="R131" s="31">
        <f t="shared" ref="R131:R152" si="7">FLOOR(J131,"0:15")</f>
        <v>0.26041666666666663</v>
      </c>
      <c r="S131" s="31">
        <f t="shared" ref="S131:S152" si="8">FLOOR(J131,TIME(1,0,0))</f>
        <v>0.25</v>
      </c>
    </row>
    <row r="132" spans="1:19" ht="14.25" customHeight="1" x14ac:dyDescent="0.25">
      <c r="A132" s="1">
        <v>131</v>
      </c>
      <c r="B132" s="10">
        <v>1</v>
      </c>
      <c r="C132" s="10"/>
      <c r="D132" s="10"/>
      <c r="E132" s="10" t="s">
        <v>45</v>
      </c>
      <c r="F132" s="21">
        <v>43264</v>
      </c>
      <c r="G132" s="4" t="s">
        <v>46</v>
      </c>
      <c r="H132" s="1" t="s">
        <v>58</v>
      </c>
      <c r="I132" s="10" t="s">
        <v>55</v>
      </c>
      <c r="J132" s="31">
        <v>0.27013888888888887</v>
      </c>
      <c r="K132" s="23">
        <v>89</v>
      </c>
      <c r="L132" s="37" t="s">
        <v>12</v>
      </c>
      <c r="M132" s="33">
        <v>656</v>
      </c>
      <c r="N132" s="109">
        <f t="shared" si="6"/>
        <v>0.13567073170731708</v>
      </c>
      <c r="O132" s="1"/>
      <c r="P132" s="1"/>
      <c r="Q132" s="1"/>
      <c r="R132" s="31">
        <f t="shared" si="7"/>
        <v>0.26041666666666663</v>
      </c>
      <c r="S132" s="31">
        <f t="shared" si="8"/>
        <v>0.25</v>
      </c>
    </row>
    <row r="133" spans="1:19" x14ac:dyDescent="0.25">
      <c r="A133" s="1">
        <v>132</v>
      </c>
      <c r="B133" s="1">
        <v>1</v>
      </c>
      <c r="C133" s="1"/>
      <c r="D133" s="1"/>
      <c r="E133" s="1" t="s">
        <v>45</v>
      </c>
      <c r="F133" s="21">
        <v>43264</v>
      </c>
      <c r="G133" s="1" t="s">
        <v>46</v>
      </c>
      <c r="H133" s="1" t="s">
        <v>58</v>
      </c>
      <c r="I133" s="10" t="s">
        <v>55</v>
      </c>
      <c r="J133" s="31">
        <v>0.28888888888888892</v>
      </c>
      <c r="K133" s="1">
        <v>66</v>
      </c>
      <c r="L133" s="33" t="s">
        <v>12</v>
      </c>
      <c r="M133" s="33">
        <v>656</v>
      </c>
      <c r="N133" s="109">
        <f t="shared" si="6"/>
        <v>0.10060975609756098</v>
      </c>
      <c r="O133" s="1"/>
      <c r="P133" s="1"/>
      <c r="Q133" s="1"/>
      <c r="R133" s="31">
        <f t="shared" si="7"/>
        <v>0.28125</v>
      </c>
      <c r="S133" s="31">
        <f t="shared" si="8"/>
        <v>0.25</v>
      </c>
    </row>
    <row r="134" spans="1:19" x14ac:dyDescent="0.25">
      <c r="A134" s="1">
        <v>133</v>
      </c>
      <c r="B134" s="10">
        <v>1</v>
      </c>
      <c r="C134" s="10"/>
      <c r="D134" s="10"/>
      <c r="E134" s="10" t="s">
        <v>45</v>
      </c>
      <c r="F134" s="21">
        <v>43264</v>
      </c>
      <c r="G134" s="4" t="s">
        <v>47</v>
      </c>
      <c r="H134" s="10" t="s">
        <v>48</v>
      </c>
      <c r="I134" s="10" t="s">
        <v>54</v>
      </c>
      <c r="J134" s="31">
        <v>0.29930555555555555</v>
      </c>
      <c r="K134" s="23">
        <v>17</v>
      </c>
      <c r="L134" s="37" t="s">
        <v>12</v>
      </c>
      <c r="M134" s="33">
        <v>656</v>
      </c>
      <c r="N134" s="109">
        <f t="shared" si="6"/>
        <v>2.5914634146341462E-2</v>
      </c>
      <c r="O134" s="1"/>
      <c r="P134" s="1"/>
      <c r="Q134" s="1"/>
      <c r="R134" s="31">
        <f t="shared" si="7"/>
        <v>0.29166666666666663</v>
      </c>
      <c r="S134" s="31">
        <f t="shared" si="8"/>
        <v>0.29166666666666663</v>
      </c>
    </row>
    <row r="135" spans="1:19" x14ac:dyDescent="0.25">
      <c r="A135" s="1">
        <v>134</v>
      </c>
      <c r="B135" s="4">
        <v>1</v>
      </c>
      <c r="C135" s="4"/>
      <c r="D135" s="4"/>
      <c r="E135" s="4" t="s">
        <v>45</v>
      </c>
      <c r="F135" s="21">
        <v>43264</v>
      </c>
      <c r="G135" s="10" t="s">
        <v>46</v>
      </c>
      <c r="H135" s="1" t="s">
        <v>58</v>
      </c>
      <c r="I135" s="10" t="s">
        <v>55</v>
      </c>
      <c r="J135" s="31">
        <v>0.31041666666666667</v>
      </c>
      <c r="K135" s="24">
        <v>69</v>
      </c>
      <c r="L135" s="105" t="s">
        <v>12</v>
      </c>
      <c r="M135" s="33">
        <v>656</v>
      </c>
      <c r="N135" s="109">
        <f t="shared" si="6"/>
        <v>0.10518292682926829</v>
      </c>
      <c r="O135" s="1"/>
      <c r="P135" s="1"/>
      <c r="Q135" s="1"/>
      <c r="R135" s="31">
        <f t="shared" si="7"/>
        <v>0.30208333333333331</v>
      </c>
      <c r="S135" s="31">
        <f t="shared" si="8"/>
        <v>0.29166666666666663</v>
      </c>
    </row>
    <row r="136" spans="1:19" x14ac:dyDescent="0.25">
      <c r="A136" s="1">
        <v>135</v>
      </c>
      <c r="B136" s="9">
        <v>1</v>
      </c>
      <c r="C136" s="9"/>
      <c r="D136" s="9"/>
      <c r="E136" s="9" t="s">
        <v>45</v>
      </c>
      <c r="F136" s="21">
        <v>43264</v>
      </c>
      <c r="G136" s="9" t="s">
        <v>47</v>
      </c>
      <c r="H136" s="9" t="s">
        <v>50</v>
      </c>
      <c r="I136" s="1" t="s">
        <v>54</v>
      </c>
      <c r="J136" s="31">
        <v>0.3125</v>
      </c>
      <c r="K136" s="9">
        <v>45</v>
      </c>
      <c r="L136" s="35" t="s">
        <v>12</v>
      </c>
      <c r="M136" s="33">
        <v>656</v>
      </c>
      <c r="N136" s="109">
        <f t="shared" si="6"/>
        <v>6.8597560975609762E-2</v>
      </c>
      <c r="O136" s="1"/>
      <c r="P136" s="1"/>
      <c r="Q136" s="1"/>
      <c r="R136" s="31">
        <f t="shared" si="7"/>
        <v>0.3125</v>
      </c>
      <c r="S136" s="31">
        <f t="shared" si="8"/>
        <v>0.29166666666666663</v>
      </c>
    </row>
    <row r="137" spans="1:19" x14ac:dyDescent="0.25">
      <c r="A137" s="1">
        <v>136</v>
      </c>
      <c r="B137" s="9">
        <v>1</v>
      </c>
      <c r="C137" s="9"/>
      <c r="D137" s="1"/>
      <c r="E137" s="9" t="s">
        <v>45</v>
      </c>
      <c r="F137" s="21">
        <v>43264</v>
      </c>
      <c r="G137" s="1" t="s">
        <v>46</v>
      </c>
      <c r="H137" s="1" t="s">
        <v>58</v>
      </c>
      <c r="I137" s="10" t="s">
        <v>55</v>
      </c>
      <c r="J137" s="31">
        <v>0.32708333333333334</v>
      </c>
      <c r="K137" s="9">
        <v>32</v>
      </c>
      <c r="L137" s="35" t="s">
        <v>12</v>
      </c>
      <c r="M137" s="33">
        <v>656</v>
      </c>
      <c r="N137" s="109">
        <f t="shared" si="6"/>
        <v>4.878048780487805E-2</v>
      </c>
      <c r="O137" s="1"/>
      <c r="P137" s="1"/>
      <c r="Q137" s="1"/>
      <c r="R137" s="31">
        <f t="shared" si="7"/>
        <v>0.32291666666666663</v>
      </c>
      <c r="S137" s="31">
        <f t="shared" si="8"/>
        <v>0.29166666666666663</v>
      </c>
    </row>
    <row r="138" spans="1:19" x14ac:dyDescent="0.25">
      <c r="A138" s="1">
        <v>137</v>
      </c>
      <c r="B138" s="9">
        <v>1</v>
      </c>
      <c r="C138" s="9"/>
      <c r="D138" s="1"/>
      <c r="E138" s="1" t="s">
        <v>45</v>
      </c>
      <c r="F138" s="21">
        <v>43264</v>
      </c>
      <c r="G138" s="9" t="s">
        <v>46</v>
      </c>
      <c r="H138" s="1" t="s">
        <v>58</v>
      </c>
      <c r="I138" s="10" t="s">
        <v>55</v>
      </c>
      <c r="J138" s="31">
        <v>0.3659722222222222</v>
      </c>
      <c r="K138" s="9">
        <v>177</v>
      </c>
      <c r="L138" s="35" t="s">
        <v>12</v>
      </c>
      <c r="M138" s="33">
        <v>656</v>
      </c>
      <c r="N138" s="109">
        <f t="shared" si="6"/>
        <v>0.26981707317073172</v>
      </c>
      <c r="O138" s="1"/>
      <c r="P138" s="1"/>
      <c r="Q138" s="1"/>
      <c r="R138" s="31">
        <f t="shared" si="7"/>
        <v>0.36458333333333331</v>
      </c>
      <c r="S138" s="31">
        <f t="shared" si="8"/>
        <v>0.33333333333333331</v>
      </c>
    </row>
    <row r="139" spans="1:19" x14ac:dyDescent="0.25">
      <c r="A139" s="1">
        <v>138</v>
      </c>
      <c r="B139" s="4">
        <v>1</v>
      </c>
      <c r="C139" s="4"/>
      <c r="D139" s="4"/>
      <c r="E139" s="4" t="s">
        <v>45</v>
      </c>
      <c r="F139" s="21">
        <v>43264</v>
      </c>
      <c r="G139" s="10" t="s">
        <v>47</v>
      </c>
      <c r="H139" s="10" t="s">
        <v>49</v>
      </c>
      <c r="I139" s="10" t="s">
        <v>54</v>
      </c>
      <c r="J139" s="31">
        <v>0.3659722222222222</v>
      </c>
      <c r="K139" s="24">
        <v>69</v>
      </c>
      <c r="L139" s="105" t="s">
        <v>12</v>
      </c>
      <c r="M139" s="33">
        <v>656</v>
      </c>
      <c r="N139" s="109">
        <f t="shared" si="6"/>
        <v>0.10518292682926829</v>
      </c>
      <c r="O139" s="1"/>
      <c r="P139" s="1"/>
      <c r="Q139" s="1"/>
      <c r="R139" s="31">
        <f t="shared" si="7"/>
        <v>0.36458333333333331</v>
      </c>
      <c r="S139" s="31">
        <f t="shared" si="8"/>
        <v>0.33333333333333331</v>
      </c>
    </row>
    <row r="140" spans="1:19" x14ac:dyDescent="0.25">
      <c r="A140" s="1">
        <v>139</v>
      </c>
      <c r="B140" s="9">
        <v>1</v>
      </c>
      <c r="C140" s="9"/>
      <c r="D140" s="9"/>
      <c r="E140" s="9" t="s">
        <v>45</v>
      </c>
      <c r="F140" s="21">
        <v>43264</v>
      </c>
      <c r="G140" s="9" t="s">
        <v>47</v>
      </c>
      <c r="H140" s="9" t="s">
        <v>48</v>
      </c>
      <c r="I140" s="1" t="s">
        <v>54</v>
      </c>
      <c r="J140" s="31">
        <v>0.3888888888888889</v>
      </c>
      <c r="K140" s="9">
        <v>13</v>
      </c>
      <c r="L140" s="35" t="s">
        <v>12</v>
      </c>
      <c r="M140" s="33">
        <v>656</v>
      </c>
      <c r="N140" s="109">
        <f t="shared" si="6"/>
        <v>1.9817073170731708E-2</v>
      </c>
      <c r="O140" s="1"/>
      <c r="P140" s="1"/>
      <c r="Q140" s="1"/>
      <c r="R140" s="31">
        <f t="shared" si="7"/>
        <v>0.38541666666666663</v>
      </c>
      <c r="S140" s="31">
        <f t="shared" si="8"/>
        <v>0.375</v>
      </c>
    </row>
    <row r="141" spans="1:19" x14ac:dyDescent="0.25">
      <c r="A141" s="1">
        <v>140</v>
      </c>
      <c r="B141" s="10">
        <v>1</v>
      </c>
      <c r="C141" s="10"/>
      <c r="D141" s="4"/>
      <c r="E141" s="10" t="s">
        <v>45</v>
      </c>
      <c r="F141" s="21">
        <v>43264</v>
      </c>
      <c r="G141" s="23" t="s">
        <v>47</v>
      </c>
      <c r="H141" s="10" t="s">
        <v>48</v>
      </c>
      <c r="I141" s="10" t="s">
        <v>54</v>
      </c>
      <c r="J141" s="31">
        <v>0.59513888888888888</v>
      </c>
      <c r="K141" s="23">
        <v>31</v>
      </c>
      <c r="L141" s="37" t="s">
        <v>12</v>
      </c>
      <c r="M141" s="33">
        <v>656</v>
      </c>
      <c r="N141" s="109">
        <f t="shared" si="6"/>
        <v>4.725609756097561E-2</v>
      </c>
      <c r="O141" s="1"/>
      <c r="P141" s="1"/>
      <c r="Q141" s="1"/>
      <c r="R141" s="31">
        <f t="shared" si="7"/>
        <v>0.59375</v>
      </c>
      <c r="S141" s="31">
        <f t="shared" si="8"/>
        <v>0.58333333333333326</v>
      </c>
    </row>
    <row r="142" spans="1:19" x14ac:dyDescent="0.25">
      <c r="A142" s="1">
        <v>141</v>
      </c>
      <c r="B142" s="10">
        <v>1</v>
      </c>
      <c r="C142" s="10"/>
      <c r="D142" s="4"/>
      <c r="E142" s="10" t="s">
        <v>45</v>
      </c>
      <c r="F142" s="21">
        <v>43264</v>
      </c>
      <c r="G142" s="9" t="s">
        <v>46</v>
      </c>
      <c r="H142" s="1" t="s">
        <v>58</v>
      </c>
      <c r="I142" s="11" t="s">
        <v>55</v>
      </c>
      <c r="J142" s="31">
        <v>0.60902777777777772</v>
      </c>
      <c r="K142" s="23">
        <v>62</v>
      </c>
      <c r="L142" s="37" t="s">
        <v>12</v>
      </c>
      <c r="M142" s="33">
        <v>656</v>
      </c>
      <c r="N142" s="109">
        <f t="shared" si="6"/>
        <v>9.451219512195122E-2</v>
      </c>
      <c r="O142" s="1"/>
      <c r="P142" s="1"/>
      <c r="Q142" s="1"/>
      <c r="R142" s="31">
        <f t="shared" si="7"/>
        <v>0.60416666666666663</v>
      </c>
      <c r="S142" s="31">
        <f t="shared" si="8"/>
        <v>0.58333333333333326</v>
      </c>
    </row>
    <row r="143" spans="1:19" x14ac:dyDescent="0.25">
      <c r="A143" s="1">
        <v>142</v>
      </c>
      <c r="B143" s="1">
        <v>1</v>
      </c>
      <c r="C143" s="1"/>
      <c r="D143" s="1"/>
      <c r="E143" s="1" t="s">
        <v>45</v>
      </c>
      <c r="F143" s="21">
        <v>43264</v>
      </c>
      <c r="G143" s="1" t="s">
        <v>47</v>
      </c>
      <c r="H143" s="1" t="s">
        <v>48</v>
      </c>
      <c r="I143" s="1" t="s">
        <v>54</v>
      </c>
      <c r="J143" s="31">
        <v>0.62222222222222223</v>
      </c>
      <c r="K143" s="1">
        <v>27</v>
      </c>
      <c r="L143" s="33" t="s">
        <v>12</v>
      </c>
      <c r="M143" s="33">
        <v>656</v>
      </c>
      <c r="N143" s="109">
        <f t="shared" si="6"/>
        <v>4.1158536585365856E-2</v>
      </c>
      <c r="O143" s="1"/>
      <c r="P143" s="1"/>
      <c r="Q143" s="1"/>
      <c r="R143" s="31">
        <f t="shared" si="7"/>
        <v>0.61458333333333326</v>
      </c>
      <c r="S143" s="31">
        <f t="shared" si="8"/>
        <v>0.58333333333333326</v>
      </c>
    </row>
    <row r="144" spans="1:19" x14ac:dyDescent="0.25">
      <c r="A144" s="1">
        <v>143</v>
      </c>
      <c r="B144" s="1">
        <v>1</v>
      </c>
      <c r="C144" s="1"/>
      <c r="D144" s="1"/>
      <c r="E144" s="1" t="s">
        <v>45</v>
      </c>
      <c r="F144" s="21">
        <v>43264</v>
      </c>
      <c r="G144" s="1" t="s">
        <v>46</v>
      </c>
      <c r="H144" s="1" t="s">
        <v>58</v>
      </c>
      <c r="I144" s="22" t="s">
        <v>55</v>
      </c>
      <c r="J144" s="31">
        <v>0.64236111111111105</v>
      </c>
      <c r="K144" s="1">
        <v>26</v>
      </c>
      <c r="L144" s="33" t="s">
        <v>12</v>
      </c>
      <c r="M144" s="33">
        <v>656</v>
      </c>
      <c r="N144" s="109">
        <f t="shared" si="6"/>
        <v>3.9634146341463415E-2</v>
      </c>
      <c r="O144" s="1"/>
      <c r="P144" s="1"/>
      <c r="Q144" s="1"/>
      <c r="R144" s="31">
        <f t="shared" si="7"/>
        <v>0.63541666666666663</v>
      </c>
      <c r="S144" s="31">
        <f t="shared" si="8"/>
        <v>0.625</v>
      </c>
    </row>
    <row r="145" spans="1:19" x14ac:dyDescent="0.25">
      <c r="A145" s="1">
        <v>144</v>
      </c>
      <c r="B145" s="10">
        <v>1</v>
      </c>
      <c r="C145" s="10"/>
      <c r="D145" s="10"/>
      <c r="E145" s="10" t="s">
        <v>45</v>
      </c>
      <c r="F145" s="21">
        <v>43264</v>
      </c>
      <c r="G145" s="4" t="s">
        <v>47</v>
      </c>
      <c r="H145" s="10" t="s">
        <v>49</v>
      </c>
      <c r="I145" s="23" t="s">
        <v>54</v>
      </c>
      <c r="J145" s="31">
        <v>0.64444444444444449</v>
      </c>
      <c r="K145" s="23">
        <v>159</v>
      </c>
      <c r="L145" s="37" t="s">
        <v>12</v>
      </c>
      <c r="M145" s="33">
        <v>656</v>
      </c>
      <c r="N145" s="109">
        <f t="shared" si="6"/>
        <v>0.2423780487804878</v>
      </c>
      <c r="O145" s="1"/>
      <c r="P145" s="1"/>
      <c r="Q145" s="1"/>
      <c r="R145" s="31">
        <f t="shared" si="7"/>
        <v>0.63541666666666663</v>
      </c>
      <c r="S145" s="31">
        <f t="shared" si="8"/>
        <v>0.625</v>
      </c>
    </row>
    <row r="146" spans="1:19" x14ac:dyDescent="0.25">
      <c r="A146" s="1">
        <v>145</v>
      </c>
      <c r="B146" s="10">
        <v>1</v>
      </c>
      <c r="C146" s="10"/>
      <c r="D146" s="10"/>
      <c r="E146" s="10" t="s">
        <v>45</v>
      </c>
      <c r="F146" s="21">
        <v>43264</v>
      </c>
      <c r="G146" s="1" t="s">
        <v>46</v>
      </c>
      <c r="H146" s="1" t="s">
        <v>58</v>
      </c>
      <c r="I146" s="22" t="s">
        <v>55</v>
      </c>
      <c r="J146" s="31">
        <v>0.65486111111111112</v>
      </c>
      <c r="K146" s="23">
        <v>54</v>
      </c>
      <c r="L146" s="37" t="s">
        <v>12</v>
      </c>
      <c r="M146" s="33">
        <v>656</v>
      </c>
      <c r="N146" s="109">
        <f t="shared" si="6"/>
        <v>8.2317073170731711E-2</v>
      </c>
      <c r="O146" s="1"/>
      <c r="P146" s="1"/>
      <c r="Q146" s="1"/>
      <c r="R146" s="31">
        <f t="shared" si="7"/>
        <v>0.64583333333333326</v>
      </c>
      <c r="S146" s="31">
        <f t="shared" si="8"/>
        <v>0.625</v>
      </c>
    </row>
    <row r="147" spans="1:19" x14ac:dyDescent="0.25">
      <c r="A147" s="1">
        <v>146</v>
      </c>
      <c r="B147" s="1">
        <v>1</v>
      </c>
      <c r="C147" s="1"/>
      <c r="D147" s="9"/>
      <c r="E147" s="1" t="s">
        <v>45</v>
      </c>
      <c r="F147" s="21">
        <v>43264</v>
      </c>
      <c r="G147" s="9" t="s">
        <v>47</v>
      </c>
      <c r="H147" s="1" t="s">
        <v>48</v>
      </c>
      <c r="I147" s="20" t="s">
        <v>54</v>
      </c>
      <c r="J147" s="31">
        <v>0.67013888888888884</v>
      </c>
      <c r="K147" s="1">
        <v>61</v>
      </c>
      <c r="L147" s="33" t="s">
        <v>12</v>
      </c>
      <c r="M147" s="33">
        <v>656</v>
      </c>
      <c r="N147" s="109">
        <f t="shared" si="6"/>
        <v>9.298780487804878E-2</v>
      </c>
      <c r="O147" s="1"/>
      <c r="P147" s="1"/>
      <c r="Q147" s="1"/>
      <c r="R147" s="31">
        <f t="shared" si="7"/>
        <v>0.66666666666666663</v>
      </c>
      <c r="S147" s="31">
        <f t="shared" si="8"/>
        <v>0.66666666666666663</v>
      </c>
    </row>
    <row r="148" spans="1:19" x14ac:dyDescent="0.25">
      <c r="A148" s="1">
        <v>147</v>
      </c>
      <c r="B148" s="1">
        <v>1</v>
      </c>
      <c r="C148" s="1"/>
      <c r="D148" s="1"/>
      <c r="E148" s="1" t="s">
        <v>45</v>
      </c>
      <c r="F148" s="21">
        <v>43264</v>
      </c>
      <c r="G148" s="9" t="s">
        <v>46</v>
      </c>
      <c r="H148" s="1" t="s">
        <v>58</v>
      </c>
      <c r="I148" s="22" t="s">
        <v>55</v>
      </c>
      <c r="J148" s="31">
        <v>0.67361111111111116</v>
      </c>
      <c r="K148" s="1">
        <v>18</v>
      </c>
      <c r="L148" s="33" t="s">
        <v>12</v>
      </c>
      <c r="M148" s="33">
        <v>656</v>
      </c>
      <c r="N148" s="109">
        <f t="shared" si="6"/>
        <v>2.7439024390243903E-2</v>
      </c>
      <c r="O148" s="1"/>
      <c r="P148" s="1"/>
      <c r="Q148" s="1"/>
      <c r="R148" s="31">
        <f t="shared" si="7"/>
        <v>0.66666666666666663</v>
      </c>
      <c r="S148" s="31">
        <f t="shared" si="8"/>
        <v>0.66666666666666663</v>
      </c>
    </row>
    <row r="149" spans="1:19" x14ac:dyDescent="0.25">
      <c r="A149" s="1">
        <v>148</v>
      </c>
      <c r="B149" s="10">
        <v>1</v>
      </c>
      <c r="C149" s="10"/>
      <c r="D149" s="4"/>
      <c r="E149" s="10" t="s">
        <v>45</v>
      </c>
      <c r="F149" s="21">
        <v>43264</v>
      </c>
      <c r="G149" s="10" t="s">
        <v>47</v>
      </c>
      <c r="H149" s="10" t="s">
        <v>50</v>
      </c>
      <c r="I149" s="22" t="s">
        <v>54</v>
      </c>
      <c r="J149" s="31">
        <v>0.68680555555555556</v>
      </c>
      <c r="K149" s="23">
        <v>103</v>
      </c>
      <c r="L149" s="37" t="s">
        <v>12</v>
      </c>
      <c r="M149" s="33">
        <v>656</v>
      </c>
      <c r="N149" s="109">
        <f t="shared" si="6"/>
        <v>0.15701219512195122</v>
      </c>
      <c r="O149" s="1"/>
      <c r="P149" s="1"/>
      <c r="Q149" s="1"/>
      <c r="R149" s="31">
        <f t="shared" si="7"/>
        <v>0.67708333333333326</v>
      </c>
      <c r="S149" s="31">
        <f t="shared" si="8"/>
        <v>0.66666666666666663</v>
      </c>
    </row>
    <row r="150" spans="1:19" x14ac:dyDescent="0.25">
      <c r="A150" s="1">
        <v>149</v>
      </c>
      <c r="B150" s="1">
        <v>1</v>
      </c>
      <c r="C150" s="1"/>
      <c r="D150" s="1"/>
      <c r="E150" s="1" t="s">
        <v>45</v>
      </c>
      <c r="F150" s="21">
        <v>43264</v>
      </c>
      <c r="G150" s="9" t="s">
        <v>47</v>
      </c>
      <c r="H150" s="1" t="s">
        <v>51</v>
      </c>
      <c r="I150" s="20" t="s">
        <v>54</v>
      </c>
      <c r="J150" s="31">
        <v>0.72083333333333333</v>
      </c>
      <c r="K150" s="1">
        <v>62</v>
      </c>
      <c r="L150" s="33" t="s">
        <v>12</v>
      </c>
      <c r="M150" s="33">
        <v>656</v>
      </c>
      <c r="N150" s="109">
        <f t="shared" si="6"/>
        <v>9.451219512195122E-2</v>
      </c>
      <c r="O150" s="1"/>
      <c r="P150" s="1"/>
      <c r="Q150" s="1"/>
      <c r="R150" s="31">
        <f t="shared" si="7"/>
        <v>0.71875</v>
      </c>
      <c r="S150" s="31">
        <f t="shared" si="8"/>
        <v>0.70833333333333326</v>
      </c>
    </row>
    <row r="151" spans="1:19" x14ac:dyDescent="0.25">
      <c r="A151" s="1">
        <v>150</v>
      </c>
      <c r="B151" s="10">
        <v>1</v>
      </c>
      <c r="C151" s="10"/>
      <c r="D151" s="10"/>
      <c r="E151" s="10" t="s">
        <v>45</v>
      </c>
      <c r="F151" s="21">
        <v>43264</v>
      </c>
      <c r="G151" s="10" t="s">
        <v>47</v>
      </c>
      <c r="H151" s="10" t="s">
        <v>49</v>
      </c>
      <c r="I151" s="11" t="s">
        <v>54</v>
      </c>
      <c r="J151" s="31">
        <v>0.73888888888888893</v>
      </c>
      <c r="K151" s="23">
        <v>102</v>
      </c>
      <c r="L151" s="37" t="s">
        <v>12</v>
      </c>
      <c r="M151" s="33">
        <v>656</v>
      </c>
      <c r="N151" s="109">
        <f t="shared" si="6"/>
        <v>0.15548780487804878</v>
      </c>
      <c r="O151" s="1"/>
      <c r="P151" s="1"/>
      <c r="Q151" s="1"/>
      <c r="R151" s="31">
        <f t="shared" si="7"/>
        <v>0.72916666666666663</v>
      </c>
      <c r="S151" s="31">
        <f t="shared" si="8"/>
        <v>0.70833333333333326</v>
      </c>
    </row>
    <row r="152" spans="1:19" x14ac:dyDescent="0.25">
      <c r="A152" s="1">
        <v>151</v>
      </c>
      <c r="B152" s="1">
        <v>1</v>
      </c>
      <c r="C152" s="1"/>
      <c r="D152" s="9"/>
      <c r="E152" s="1" t="s">
        <v>45</v>
      </c>
      <c r="F152" s="21">
        <v>43264</v>
      </c>
      <c r="G152" s="9" t="s">
        <v>46</v>
      </c>
      <c r="H152" s="1" t="s">
        <v>58</v>
      </c>
      <c r="I152" s="23" t="s">
        <v>55</v>
      </c>
      <c r="J152" s="31">
        <v>0.75347222222222221</v>
      </c>
      <c r="K152" s="1">
        <v>81</v>
      </c>
      <c r="L152" s="33" t="s">
        <v>12</v>
      </c>
      <c r="M152" s="33">
        <v>656</v>
      </c>
      <c r="N152" s="109">
        <f t="shared" si="6"/>
        <v>0.12347560975609756</v>
      </c>
      <c r="O152" s="1"/>
      <c r="P152" s="1"/>
      <c r="Q152" s="1"/>
      <c r="R152" s="31">
        <f t="shared" si="7"/>
        <v>0.75</v>
      </c>
      <c r="S152" s="31">
        <f t="shared" si="8"/>
        <v>0.75</v>
      </c>
    </row>
    <row r="153" spans="1:19" x14ac:dyDescent="0.25">
      <c r="I153" s="36"/>
    </row>
  </sheetData>
  <autoFilter ref="A1:S152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J123"/>
  <sheetViews>
    <sheetView zoomScale="70" zoomScaleNormal="70" workbookViewId="0">
      <selection activeCell="H28" sqref="H28"/>
    </sheetView>
  </sheetViews>
  <sheetFormatPr defaultColWidth="8.85546875" defaultRowHeight="12.75" x14ac:dyDescent="0.2"/>
  <cols>
    <col min="1" max="1" width="8.85546875" style="64"/>
    <col min="2" max="2" width="21.42578125" style="63" customWidth="1"/>
    <col min="3" max="3" width="20.7109375" style="63" customWidth="1"/>
    <col min="4" max="36" width="15.7109375" style="64" customWidth="1"/>
    <col min="37" max="16384" width="8.85546875" style="64"/>
  </cols>
  <sheetData>
    <row r="1" spans="1:36" s="62" customFormat="1" ht="15" thickBot="1" x14ac:dyDescent="0.25">
      <c r="A1" s="74" t="s">
        <v>83</v>
      </c>
      <c r="B1" s="75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</row>
    <row r="2" spans="1:36" ht="13.5" thickTop="1" x14ac:dyDescent="0.2">
      <c r="E2" s="154">
        <v>5.1587301587301584E-2</v>
      </c>
      <c r="F2" s="154">
        <v>0.13992063492063492</v>
      </c>
      <c r="G2" s="154">
        <v>7.2380952380952379E-2</v>
      </c>
      <c r="H2" s="154">
        <v>5.7619047619047618E-2</v>
      </c>
      <c r="I2" s="154">
        <v>7.0555555555555552E-2</v>
      </c>
      <c r="J2" s="155">
        <v>8.4523809523809529E-2</v>
      </c>
      <c r="K2" s="155">
        <v>9.5317460317460315E-2</v>
      </c>
      <c r="L2" s="155">
        <v>7.4682539682539684E-2</v>
      </c>
      <c r="M2" s="89"/>
    </row>
    <row r="3" spans="1:36" x14ac:dyDescent="0.2">
      <c r="B3" s="170" t="s">
        <v>5</v>
      </c>
      <c r="C3" s="170" t="s">
        <v>53</v>
      </c>
      <c r="D3" s="88" t="s">
        <v>107</v>
      </c>
      <c r="E3" s="61">
        <v>0.25</v>
      </c>
      <c r="F3" s="61">
        <v>0.29166666666666669</v>
      </c>
      <c r="G3" s="61">
        <v>0.33333333333333331</v>
      </c>
      <c r="H3" s="61">
        <v>0.375</v>
      </c>
      <c r="I3" s="61">
        <v>0.58333333333333337</v>
      </c>
      <c r="J3" s="61">
        <v>0.625</v>
      </c>
      <c r="K3" s="61">
        <v>0.66666666666666663</v>
      </c>
      <c r="L3" s="61">
        <v>0.70833333333333337</v>
      </c>
      <c r="O3" s="110"/>
      <c r="P3" s="111"/>
      <c r="Q3" s="111"/>
      <c r="R3" s="111"/>
      <c r="S3" s="111"/>
      <c r="T3" s="110"/>
      <c r="U3" s="110"/>
      <c r="V3" s="110"/>
      <c r="W3" s="110"/>
      <c r="X3" s="111"/>
      <c r="Y3" s="111"/>
      <c r="Z3" s="111"/>
      <c r="AA3" s="111"/>
      <c r="AB3" s="111"/>
      <c r="AC3" s="111"/>
      <c r="AD3" s="110"/>
      <c r="AE3" s="110"/>
    </row>
    <row r="4" spans="1:36" x14ac:dyDescent="0.2">
      <c r="B4" s="170"/>
      <c r="C4" s="170"/>
      <c r="D4" s="88" t="s">
        <v>107</v>
      </c>
      <c r="E4" s="61">
        <v>0.29166666666666669</v>
      </c>
      <c r="F4" s="61">
        <v>0.33333333333333331</v>
      </c>
      <c r="G4" s="61">
        <v>0.375</v>
      </c>
      <c r="H4" s="61">
        <v>0.41666666666666669</v>
      </c>
      <c r="I4" s="61">
        <v>0.625</v>
      </c>
      <c r="J4" s="61">
        <v>0.66666666666666663</v>
      </c>
      <c r="K4" s="61">
        <v>0.70833333333333337</v>
      </c>
      <c r="L4" s="61">
        <v>0.75</v>
      </c>
      <c r="O4" s="110"/>
      <c r="P4" s="111"/>
      <c r="Q4" s="111"/>
      <c r="R4" s="111"/>
      <c r="S4" s="111"/>
      <c r="T4" s="110"/>
      <c r="U4" s="110"/>
      <c r="V4" s="110"/>
      <c r="W4" s="110"/>
      <c r="X4" s="111"/>
      <c r="Y4" s="111"/>
      <c r="Z4" s="111"/>
      <c r="AA4" s="111"/>
      <c r="AB4" s="111"/>
      <c r="AC4" s="111"/>
      <c r="AD4" s="110"/>
      <c r="AE4" s="110"/>
    </row>
    <row r="5" spans="1:36" x14ac:dyDescent="0.2">
      <c r="B5" s="67" t="s">
        <v>10</v>
      </c>
      <c r="C5" s="67" t="s">
        <v>55</v>
      </c>
      <c r="D5" s="65">
        <f>SUM(E5:L5)</f>
        <v>697</v>
      </c>
      <c r="E5" s="66">
        <f>SUMIFS('BAZA DANYCH'!$K:$K,'BAZA DANYCH'!$E:$E,$B5,'BAZA DANYCH'!$I:$I,$C5,'BAZA DANYCH'!$S:$S,E$3)</f>
        <v>226</v>
      </c>
      <c r="F5" s="66">
        <f>SUMIFS('BAZA DANYCH'!$K:$K,'BAZA DANYCH'!$E:$E,$B5,'BAZA DANYCH'!$I:$I,$C5,'BAZA DANYCH'!$S:$S,F$3)</f>
        <v>185</v>
      </c>
      <c r="G5" s="66">
        <f>SUMIFS('BAZA DANYCH'!$K:$K,'BAZA DANYCH'!$E:$E,$B5,'BAZA DANYCH'!$I:$I,$C5,'BAZA DANYCH'!$S:$S,G$3)</f>
        <v>92</v>
      </c>
      <c r="H5" s="66">
        <f>SUMIFS('BAZA DANYCH'!$K:$K,'BAZA DANYCH'!$E:$E,$B5,'BAZA DANYCH'!$I:$I,$C5,'BAZA DANYCH'!$S:$S,H$3)</f>
        <v>69</v>
      </c>
      <c r="I5" s="66">
        <f>SUMIFS('BAZA DANYCH'!$K:$K,'BAZA DANYCH'!$E:$E,$B5,'BAZA DANYCH'!$I:$I,$C5,'BAZA DANYCH'!$S:$S,I$3)</f>
        <v>0</v>
      </c>
      <c r="J5" s="66">
        <f>SUMIFS('BAZA DANYCH'!$K:$K,'BAZA DANYCH'!$E:$E,$B5,'BAZA DANYCH'!$I:$I,$C5,'BAZA DANYCH'!$S:$S,J$3)</f>
        <v>33</v>
      </c>
      <c r="K5" s="66">
        <f>SUMIFS('BAZA DANYCH'!$K:$K,'BAZA DANYCH'!$E:$E,$B5,'BAZA DANYCH'!$I:$I,$C5,'BAZA DANYCH'!$S:$S,K$3)</f>
        <v>66</v>
      </c>
      <c r="L5" s="66">
        <f>SUMIFS('BAZA DANYCH'!$K:$K,'BAZA DANYCH'!$E:$E,$B5,'BAZA DANYCH'!$I:$I,$C5,'BAZA DANYCH'!$S:$S,L$3)</f>
        <v>26</v>
      </c>
      <c r="O5" s="110"/>
      <c r="P5" s="71"/>
      <c r="Q5" s="71"/>
      <c r="R5" s="71"/>
      <c r="S5" s="71"/>
      <c r="T5" s="110"/>
      <c r="U5" s="110"/>
      <c r="V5" s="110"/>
      <c r="W5" s="110"/>
      <c r="X5" s="71"/>
      <c r="Y5" s="71"/>
      <c r="Z5" s="71"/>
      <c r="AA5" s="71"/>
      <c r="AB5" s="71"/>
      <c r="AC5" s="71"/>
      <c r="AD5" s="110"/>
      <c r="AE5" s="110"/>
    </row>
    <row r="6" spans="1:36" x14ac:dyDescent="0.2">
      <c r="B6" s="67" t="s">
        <v>10</v>
      </c>
      <c r="C6" s="67" t="s">
        <v>54</v>
      </c>
      <c r="D6" s="65">
        <f t="shared" ref="D6:D32" si="0">SUM(E6:L6)</f>
        <v>795</v>
      </c>
      <c r="E6" s="66">
        <f>SUMIFS('BAZA DANYCH'!$K:$K,'BAZA DANYCH'!$E:$E,$B6,'BAZA DANYCH'!$I:$I,$C6,'BAZA DANYCH'!$S:$S,E$3)</f>
        <v>22</v>
      </c>
      <c r="F6" s="66">
        <f>SUMIFS('BAZA DANYCH'!$K:$K,'BAZA DANYCH'!$E:$E,$B6,'BAZA DANYCH'!$I:$I,$C6,'BAZA DANYCH'!$S:$S,F$3)</f>
        <v>0</v>
      </c>
      <c r="G6" s="66">
        <f>SUMIFS('BAZA DANYCH'!$K:$K,'BAZA DANYCH'!$E:$E,$B6,'BAZA DANYCH'!$I:$I,$C6,'BAZA DANYCH'!$S:$S,G$3)</f>
        <v>77</v>
      </c>
      <c r="H6" s="66">
        <f>SUMIFS('BAZA DANYCH'!$K:$K,'BAZA DANYCH'!$E:$E,$B6,'BAZA DANYCH'!$I:$I,$C6,'BAZA DANYCH'!$S:$S,H$3)</f>
        <v>45</v>
      </c>
      <c r="I6" s="66">
        <f>SUMIFS('BAZA DANYCH'!$K:$K,'BAZA DANYCH'!$E:$E,$B6,'BAZA DANYCH'!$I:$I,$C6,'BAZA DANYCH'!$S:$S,I$3)</f>
        <v>42</v>
      </c>
      <c r="J6" s="66">
        <f>SUMIFS('BAZA DANYCH'!$K:$K,'BAZA DANYCH'!$E:$E,$B6,'BAZA DANYCH'!$I:$I,$C6,'BAZA DANYCH'!$S:$S,J$3)</f>
        <v>333</v>
      </c>
      <c r="K6" s="66">
        <f>SUMIFS('BAZA DANYCH'!$K:$K,'BAZA DANYCH'!$E:$E,$B6,'BAZA DANYCH'!$I:$I,$C6,'BAZA DANYCH'!$S:$S,K$3)</f>
        <v>203</v>
      </c>
      <c r="L6" s="66">
        <f>SUMIFS('BAZA DANYCH'!$K:$K,'BAZA DANYCH'!$E:$E,$B6,'BAZA DANYCH'!$I:$I,$C6,'BAZA DANYCH'!$S:$S,L$3)</f>
        <v>73</v>
      </c>
      <c r="O6" s="110"/>
      <c r="P6" s="71"/>
      <c r="Q6" s="71"/>
      <c r="R6" s="71"/>
      <c r="S6" s="71"/>
      <c r="T6" s="110"/>
      <c r="U6" s="110"/>
      <c r="V6" s="110"/>
      <c r="W6" s="110"/>
      <c r="X6" s="71"/>
      <c r="Y6" s="71"/>
      <c r="Z6" s="71"/>
      <c r="AA6" s="71"/>
      <c r="AB6" s="71"/>
      <c r="AC6" s="71"/>
      <c r="AD6" s="110"/>
      <c r="AE6" s="110"/>
    </row>
    <row r="7" spans="1:36" x14ac:dyDescent="0.2">
      <c r="B7" s="171" t="s">
        <v>94</v>
      </c>
      <c r="C7" s="171"/>
      <c r="D7" s="115">
        <f t="shared" si="0"/>
        <v>1492</v>
      </c>
      <c r="E7" s="115">
        <f t="shared" ref="E7:L7" si="1">SUM(E5:E6)</f>
        <v>248</v>
      </c>
      <c r="F7" s="115">
        <f t="shared" si="1"/>
        <v>185</v>
      </c>
      <c r="G7" s="115">
        <f t="shared" si="1"/>
        <v>169</v>
      </c>
      <c r="H7" s="115">
        <f t="shared" si="1"/>
        <v>114</v>
      </c>
      <c r="I7" s="115">
        <f t="shared" si="1"/>
        <v>42</v>
      </c>
      <c r="J7" s="115">
        <f t="shared" si="1"/>
        <v>366</v>
      </c>
      <c r="K7" s="115">
        <f t="shared" si="1"/>
        <v>269</v>
      </c>
      <c r="L7" s="115">
        <f t="shared" si="1"/>
        <v>99</v>
      </c>
      <c r="O7" s="110"/>
      <c r="P7" s="112"/>
      <c r="Q7" s="112"/>
      <c r="R7" s="112"/>
      <c r="S7" s="112"/>
      <c r="T7" s="110"/>
      <c r="U7" s="110"/>
      <c r="V7" s="110"/>
      <c r="W7" s="110"/>
      <c r="X7" s="112"/>
      <c r="Y7" s="112"/>
      <c r="Z7" s="112"/>
      <c r="AA7" s="112"/>
      <c r="AB7" s="112"/>
      <c r="AC7" s="112"/>
      <c r="AD7" s="110"/>
      <c r="AE7" s="110"/>
    </row>
    <row r="8" spans="1:36" x14ac:dyDescent="0.2">
      <c r="B8" s="67" t="s">
        <v>20</v>
      </c>
      <c r="C8" s="67" t="s">
        <v>54</v>
      </c>
      <c r="D8" s="65">
        <f t="shared" si="0"/>
        <v>124</v>
      </c>
      <c r="E8" s="66">
        <f>SUMIFS('BAZA DANYCH'!$K:$K,'BAZA DANYCH'!$E:$E,$B8,'BAZA DANYCH'!$I:$I,$C8,'BAZA DANYCH'!$S:$S,E$3)</f>
        <v>17</v>
      </c>
      <c r="F8" s="66">
        <f>SUMIFS('BAZA DANYCH'!$K:$K,'BAZA DANYCH'!$E:$E,$B8,'BAZA DANYCH'!$I:$I,$C8,'BAZA DANYCH'!$S:$S,F$3)</f>
        <v>0</v>
      </c>
      <c r="G8" s="66">
        <f>SUMIFS('BAZA DANYCH'!$K:$K,'BAZA DANYCH'!$E:$E,$B8,'BAZA DANYCH'!$I:$I,$C8,'BAZA DANYCH'!$S:$S,G$3)</f>
        <v>0</v>
      </c>
      <c r="H8" s="66">
        <f>SUMIFS('BAZA DANYCH'!$K:$K,'BAZA DANYCH'!$E:$E,$B8,'BAZA DANYCH'!$I:$I,$C8,'BAZA DANYCH'!$S:$S,H$3)</f>
        <v>12</v>
      </c>
      <c r="I8" s="66">
        <f>SUMIFS('BAZA DANYCH'!$K:$K,'BAZA DANYCH'!$E:$E,$B8,'BAZA DANYCH'!$I:$I,$C8,'BAZA DANYCH'!$S:$S,I$3)</f>
        <v>42</v>
      </c>
      <c r="J8" s="66">
        <f>SUMIFS('BAZA DANYCH'!$K:$K,'BAZA DANYCH'!$E:$E,$B8,'BAZA DANYCH'!$I:$I,$C8,'BAZA DANYCH'!$S:$S,J$3)</f>
        <v>0</v>
      </c>
      <c r="K8" s="66">
        <f>SUMIFS('BAZA DANYCH'!$K:$K,'BAZA DANYCH'!$E:$E,$B8,'BAZA DANYCH'!$I:$I,$C8,'BAZA DANYCH'!$S:$S,K$3)</f>
        <v>0</v>
      </c>
      <c r="L8" s="66">
        <f>SUMIFS('BAZA DANYCH'!$K:$K,'BAZA DANYCH'!$E:$E,$B8,'BAZA DANYCH'!$I:$I,$C8,'BAZA DANYCH'!$S:$S,L$3)</f>
        <v>53</v>
      </c>
      <c r="O8" s="110"/>
      <c r="P8" s="71"/>
      <c r="Q8" s="71"/>
      <c r="R8" s="71"/>
      <c r="S8" s="71"/>
      <c r="T8" s="110"/>
      <c r="U8" s="110"/>
      <c r="V8" s="110"/>
      <c r="W8" s="110"/>
      <c r="X8" s="71"/>
      <c r="Y8" s="71"/>
      <c r="Z8" s="71"/>
      <c r="AA8" s="71"/>
      <c r="AB8" s="71"/>
      <c r="AC8" s="71"/>
      <c r="AD8" s="110"/>
      <c r="AE8" s="110"/>
    </row>
    <row r="9" spans="1:36" x14ac:dyDescent="0.2">
      <c r="B9" s="67" t="s">
        <v>20</v>
      </c>
      <c r="C9" s="67" t="s">
        <v>55</v>
      </c>
      <c r="D9" s="65">
        <f t="shared" si="0"/>
        <v>146</v>
      </c>
      <c r="E9" s="66">
        <f>SUMIFS('BAZA DANYCH'!$K:$K,'BAZA DANYCH'!$E:$E,$B9,'BAZA DANYCH'!$I:$I,$C9,'BAZA DANYCH'!$S:$S,E$3)</f>
        <v>79</v>
      </c>
      <c r="F9" s="66">
        <f>SUMIFS('BAZA DANYCH'!$K:$K,'BAZA DANYCH'!$E:$E,$B9,'BAZA DANYCH'!$I:$I,$C9,'BAZA DANYCH'!$S:$S,F$3)</f>
        <v>0</v>
      </c>
      <c r="G9" s="66">
        <f>SUMIFS('BAZA DANYCH'!$K:$K,'BAZA DANYCH'!$E:$E,$B9,'BAZA DANYCH'!$I:$I,$C9,'BAZA DANYCH'!$S:$S,G$3)</f>
        <v>46</v>
      </c>
      <c r="H9" s="66">
        <f>SUMIFS('BAZA DANYCH'!$K:$K,'BAZA DANYCH'!$E:$E,$B9,'BAZA DANYCH'!$I:$I,$C9,'BAZA DANYCH'!$S:$S,H$3)</f>
        <v>0</v>
      </c>
      <c r="I9" s="66">
        <f>SUMIFS('BAZA DANYCH'!$K:$K,'BAZA DANYCH'!$E:$E,$B9,'BAZA DANYCH'!$I:$I,$C9,'BAZA DANYCH'!$S:$S,I$3)</f>
        <v>0</v>
      </c>
      <c r="J9" s="66">
        <f>SUMIFS('BAZA DANYCH'!$K:$K,'BAZA DANYCH'!$E:$E,$B9,'BAZA DANYCH'!$I:$I,$C9,'BAZA DANYCH'!$S:$S,J$3)</f>
        <v>21</v>
      </c>
      <c r="K9" s="66">
        <f>SUMIFS('BAZA DANYCH'!$K:$K,'BAZA DANYCH'!$E:$E,$B9,'BAZA DANYCH'!$I:$I,$C9,'BAZA DANYCH'!$S:$S,K$3)</f>
        <v>0</v>
      </c>
      <c r="L9" s="66">
        <f>SUMIFS('BAZA DANYCH'!$K:$K,'BAZA DANYCH'!$E:$E,$B9,'BAZA DANYCH'!$I:$I,$C9,'BAZA DANYCH'!$S:$S,L$3)</f>
        <v>0</v>
      </c>
      <c r="O9" s="110"/>
      <c r="P9" s="71"/>
      <c r="Q9" s="71"/>
      <c r="R9" s="71"/>
      <c r="S9" s="71"/>
      <c r="T9" s="110"/>
      <c r="U9" s="110"/>
      <c r="V9" s="110"/>
      <c r="W9" s="110"/>
      <c r="X9" s="71"/>
      <c r="Y9" s="71"/>
      <c r="Z9" s="71"/>
      <c r="AA9" s="71"/>
      <c r="AB9" s="71"/>
      <c r="AC9" s="71"/>
      <c r="AD9" s="110"/>
      <c r="AE9" s="110"/>
    </row>
    <row r="10" spans="1:36" x14ac:dyDescent="0.2">
      <c r="B10" s="171" t="s">
        <v>95</v>
      </c>
      <c r="C10" s="171"/>
      <c r="D10" s="115">
        <f t="shared" si="0"/>
        <v>270</v>
      </c>
      <c r="E10" s="115">
        <f t="shared" ref="E10:L10" si="2">SUM(E8:E9)</f>
        <v>96</v>
      </c>
      <c r="F10" s="115">
        <f t="shared" si="2"/>
        <v>0</v>
      </c>
      <c r="G10" s="115">
        <f t="shared" si="2"/>
        <v>46</v>
      </c>
      <c r="H10" s="115">
        <f t="shared" si="2"/>
        <v>12</v>
      </c>
      <c r="I10" s="115">
        <f t="shared" si="2"/>
        <v>42</v>
      </c>
      <c r="J10" s="115">
        <f t="shared" si="2"/>
        <v>21</v>
      </c>
      <c r="K10" s="115">
        <f t="shared" si="2"/>
        <v>0</v>
      </c>
      <c r="L10" s="115">
        <f t="shared" si="2"/>
        <v>53</v>
      </c>
      <c r="O10" s="110"/>
      <c r="P10" s="112"/>
      <c r="Q10" s="112"/>
      <c r="R10" s="112"/>
      <c r="S10" s="112"/>
      <c r="T10" s="110"/>
      <c r="U10" s="110"/>
      <c r="V10" s="110"/>
      <c r="W10" s="110"/>
      <c r="X10" s="112"/>
      <c r="Y10" s="112"/>
      <c r="Z10" s="112"/>
      <c r="AA10" s="112"/>
      <c r="AB10" s="112"/>
      <c r="AC10" s="112"/>
      <c r="AD10" s="110"/>
      <c r="AE10" s="110"/>
    </row>
    <row r="11" spans="1:36" x14ac:dyDescent="0.2">
      <c r="B11" s="67" t="s">
        <v>21</v>
      </c>
      <c r="C11" s="67" t="s">
        <v>54</v>
      </c>
      <c r="D11" s="65">
        <f t="shared" si="0"/>
        <v>317</v>
      </c>
      <c r="E11" s="66">
        <f>SUMIFS('BAZA DANYCH'!$K:$K,'BAZA DANYCH'!$E:$E,$B11,'BAZA DANYCH'!$I:$I,$C11,'BAZA DANYCH'!$S:$S,E$3)</f>
        <v>0</v>
      </c>
      <c r="F11" s="66">
        <f>SUMIFS('BAZA DANYCH'!$K:$K,'BAZA DANYCH'!$E:$E,$B11,'BAZA DANYCH'!$I:$I,$C11,'BAZA DANYCH'!$S:$S,F$3)</f>
        <v>33</v>
      </c>
      <c r="G11" s="66">
        <f>SUMIFS('BAZA DANYCH'!$K:$K,'BAZA DANYCH'!$E:$E,$B11,'BAZA DANYCH'!$I:$I,$C11,'BAZA DANYCH'!$S:$S,G$3)</f>
        <v>0</v>
      </c>
      <c r="H11" s="66">
        <f>SUMIFS('BAZA DANYCH'!$K:$K,'BAZA DANYCH'!$E:$E,$B11,'BAZA DANYCH'!$I:$I,$C11,'BAZA DANYCH'!$S:$S,H$3)</f>
        <v>41</v>
      </c>
      <c r="I11" s="66">
        <f>SUMIFS('BAZA DANYCH'!$K:$K,'BAZA DANYCH'!$E:$E,$B11,'BAZA DANYCH'!$I:$I,$C11,'BAZA DANYCH'!$S:$S,I$3)</f>
        <v>0</v>
      </c>
      <c r="J11" s="66">
        <f>SUMIFS('BAZA DANYCH'!$K:$K,'BAZA DANYCH'!$E:$E,$B11,'BAZA DANYCH'!$I:$I,$C11,'BAZA DANYCH'!$S:$S,J$3)</f>
        <v>123</v>
      </c>
      <c r="K11" s="66">
        <f>SUMIFS('BAZA DANYCH'!$K:$K,'BAZA DANYCH'!$E:$E,$B11,'BAZA DANYCH'!$I:$I,$C11,'BAZA DANYCH'!$S:$S,K$3)</f>
        <v>21</v>
      </c>
      <c r="L11" s="66">
        <f>SUMIFS('BAZA DANYCH'!$K:$K,'BAZA DANYCH'!$E:$E,$B11,'BAZA DANYCH'!$I:$I,$C11,'BAZA DANYCH'!$S:$S,L$3)</f>
        <v>99</v>
      </c>
      <c r="O11" s="110"/>
      <c r="P11" s="71"/>
      <c r="Q11" s="71"/>
      <c r="R11" s="71"/>
      <c r="S11" s="71"/>
      <c r="T11" s="110"/>
      <c r="U11" s="110"/>
      <c r="V11" s="110"/>
      <c r="W11" s="110"/>
      <c r="X11" s="71"/>
      <c r="Y11" s="71"/>
      <c r="Z11" s="71"/>
      <c r="AA11" s="71"/>
      <c r="AB11" s="71"/>
      <c r="AC11" s="71"/>
      <c r="AD11" s="110"/>
      <c r="AE11" s="110"/>
    </row>
    <row r="12" spans="1:36" x14ac:dyDescent="0.2">
      <c r="B12" s="67" t="s">
        <v>21</v>
      </c>
      <c r="C12" s="67" t="s">
        <v>55</v>
      </c>
      <c r="D12" s="65">
        <f t="shared" si="0"/>
        <v>343</v>
      </c>
      <c r="E12" s="66">
        <f>SUMIFS('BAZA DANYCH'!$K:$K,'BAZA DANYCH'!$E:$E,$B12,'BAZA DANYCH'!$I:$I,$C12,'BAZA DANYCH'!$S:$S,E$3)</f>
        <v>75</v>
      </c>
      <c r="F12" s="66">
        <f>SUMIFS('BAZA DANYCH'!$K:$K,'BAZA DANYCH'!$E:$E,$B12,'BAZA DANYCH'!$I:$I,$C12,'BAZA DANYCH'!$S:$S,F$3)</f>
        <v>71</v>
      </c>
      <c r="G12" s="66">
        <f>SUMIFS('BAZA DANYCH'!$K:$K,'BAZA DANYCH'!$E:$E,$B12,'BAZA DANYCH'!$I:$I,$C12,'BAZA DANYCH'!$S:$S,G$3)</f>
        <v>60</v>
      </c>
      <c r="H12" s="66">
        <f>SUMIFS('BAZA DANYCH'!$K:$K,'BAZA DANYCH'!$E:$E,$B12,'BAZA DANYCH'!$I:$I,$C12,'BAZA DANYCH'!$S:$S,H$3)</f>
        <v>36</v>
      </c>
      <c r="I12" s="66">
        <f>SUMIFS('BAZA DANYCH'!$K:$K,'BAZA DANYCH'!$E:$E,$B12,'BAZA DANYCH'!$I:$I,$C12,'BAZA DANYCH'!$S:$S,I$3)</f>
        <v>52</v>
      </c>
      <c r="J12" s="66">
        <f>SUMIFS('BAZA DANYCH'!$K:$K,'BAZA DANYCH'!$E:$E,$B12,'BAZA DANYCH'!$I:$I,$C12,'BAZA DANYCH'!$S:$S,J$3)</f>
        <v>0</v>
      </c>
      <c r="K12" s="66">
        <f>SUMIFS('BAZA DANYCH'!$K:$K,'BAZA DANYCH'!$E:$E,$B12,'BAZA DANYCH'!$I:$I,$C12,'BAZA DANYCH'!$S:$S,K$3)</f>
        <v>49</v>
      </c>
      <c r="L12" s="66">
        <f>SUMIFS('BAZA DANYCH'!$K:$K,'BAZA DANYCH'!$E:$E,$B12,'BAZA DANYCH'!$I:$I,$C12,'BAZA DANYCH'!$S:$S,L$3)</f>
        <v>0</v>
      </c>
      <c r="O12" s="110"/>
      <c r="P12" s="71"/>
      <c r="Q12" s="71"/>
      <c r="R12" s="71"/>
      <c r="S12" s="71"/>
      <c r="T12" s="110"/>
      <c r="U12" s="110"/>
      <c r="V12" s="110"/>
      <c r="W12" s="110"/>
      <c r="X12" s="71"/>
      <c r="Y12" s="71"/>
      <c r="Z12" s="71"/>
      <c r="AA12" s="71"/>
      <c r="AB12" s="71"/>
      <c r="AC12" s="71"/>
      <c r="AD12" s="110"/>
      <c r="AE12" s="110"/>
    </row>
    <row r="13" spans="1:36" x14ac:dyDescent="0.2">
      <c r="B13" s="171" t="s">
        <v>96</v>
      </c>
      <c r="C13" s="171"/>
      <c r="D13" s="115">
        <f t="shared" si="0"/>
        <v>660</v>
      </c>
      <c r="E13" s="115">
        <f t="shared" ref="E13:L13" si="3">SUM(E11:E12)</f>
        <v>75</v>
      </c>
      <c r="F13" s="115">
        <f t="shared" si="3"/>
        <v>104</v>
      </c>
      <c r="G13" s="115">
        <f t="shared" si="3"/>
        <v>60</v>
      </c>
      <c r="H13" s="115">
        <f t="shared" si="3"/>
        <v>77</v>
      </c>
      <c r="I13" s="115">
        <f t="shared" si="3"/>
        <v>52</v>
      </c>
      <c r="J13" s="115">
        <f t="shared" si="3"/>
        <v>123</v>
      </c>
      <c r="K13" s="115">
        <f t="shared" si="3"/>
        <v>70</v>
      </c>
      <c r="L13" s="115">
        <f t="shared" si="3"/>
        <v>99</v>
      </c>
      <c r="O13" s="110"/>
      <c r="P13" s="112"/>
      <c r="Q13" s="112"/>
      <c r="R13" s="112"/>
      <c r="S13" s="112"/>
      <c r="T13" s="110"/>
      <c r="U13" s="110"/>
      <c r="V13" s="110"/>
      <c r="W13" s="110"/>
      <c r="X13" s="112"/>
      <c r="Y13" s="112"/>
      <c r="Z13" s="112"/>
      <c r="AA13" s="112"/>
      <c r="AB13" s="112"/>
      <c r="AC13" s="112"/>
      <c r="AD13" s="110"/>
      <c r="AE13" s="110"/>
    </row>
    <row r="14" spans="1:36" x14ac:dyDescent="0.2">
      <c r="B14" s="67" t="s">
        <v>27</v>
      </c>
      <c r="C14" s="67" t="s">
        <v>55</v>
      </c>
      <c r="D14" s="65">
        <f t="shared" si="0"/>
        <v>1</v>
      </c>
      <c r="E14" s="66">
        <f>SUMIFS('BAZA DANYCH'!$K:$K,'BAZA DANYCH'!$E:$E,$B14,'BAZA DANYCH'!$I:$I,$C14,'BAZA DANYCH'!$S:$S,E$3)</f>
        <v>0</v>
      </c>
      <c r="F14" s="66">
        <f>SUMIFS('BAZA DANYCH'!$K:$K,'BAZA DANYCH'!$E:$E,$B14,'BAZA DANYCH'!$I:$I,$C14,'BAZA DANYCH'!$S:$S,F$3)</f>
        <v>0</v>
      </c>
      <c r="G14" s="66">
        <f>SUMIFS('BAZA DANYCH'!$K:$K,'BAZA DANYCH'!$E:$E,$B14,'BAZA DANYCH'!$I:$I,$C14,'BAZA DANYCH'!$S:$S,G$3)</f>
        <v>0</v>
      </c>
      <c r="H14" s="66">
        <f>SUMIFS('BAZA DANYCH'!$K:$K,'BAZA DANYCH'!$E:$E,$B14,'BAZA DANYCH'!$I:$I,$C14,'BAZA DANYCH'!$S:$S,H$3)</f>
        <v>0</v>
      </c>
      <c r="I14" s="66">
        <f>SUMIFS('BAZA DANYCH'!$K:$K,'BAZA DANYCH'!$E:$E,$B14,'BAZA DANYCH'!$I:$I,$C14,'BAZA DANYCH'!$S:$S,I$3)</f>
        <v>0</v>
      </c>
      <c r="J14" s="66">
        <f>SUMIFS('BAZA DANYCH'!$K:$K,'BAZA DANYCH'!$E:$E,$B14,'BAZA DANYCH'!$I:$I,$C14,'BAZA DANYCH'!$S:$S,J$3)</f>
        <v>0</v>
      </c>
      <c r="K14" s="66">
        <f>SUMIFS('BAZA DANYCH'!$K:$K,'BAZA DANYCH'!$E:$E,$B14,'BAZA DANYCH'!$I:$I,$C14,'BAZA DANYCH'!$S:$S,K$3)</f>
        <v>0</v>
      </c>
      <c r="L14" s="66">
        <f>SUMIFS('BAZA DANYCH'!$K:$K,'BAZA DANYCH'!$E:$E,$B14,'BAZA DANYCH'!$I:$I,$C14,'BAZA DANYCH'!$S:$S,L$3)</f>
        <v>1</v>
      </c>
      <c r="O14" s="110"/>
      <c r="P14" s="71"/>
      <c r="Q14" s="71"/>
      <c r="R14" s="71"/>
      <c r="S14" s="71"/>
      <c r="T14" s="110"/>
      <c r="U14" s="110"/>
      <c r="V14" s="110"/>
      <c r="W14" s="110"/>
      <c r="X14" s="71"/>
      <c r="Y14" s="71"/>
      <c r="Z14" s="71"/>
      <c r="AA14" s="71"/>
      <c r="AB14" s="71"/>
      <c r="AC14" s="71"/>
      <c r="AD14" s="110"/>
      <c r="AE14" s="110"/>
    </row>
    <row r="15" spans="1:36" x14ac:dyDescent="0.2">
      <c r="B15" s="67" t="s">
        <v>27</v>
      </c>
      <c r="C15" s="99" t="s">
        <v>54</v>
      </c>
      <c r="D15" s="65">
        <f t="shared" si="0"/>
        <v>3</v>
      </c>
      <c r="E15" s="66">
        <f>SUMIFS('BAZA DANYCH'!$K:$K,'BAZA DANYCH'!$E:$E,$B15,'BAZA DANYCH'!$I:$I,$C15,'BAZA DANYCH'!$S:$S,E$3)</f>
        <v>0</v>
      </c>
      <c r="F15" s="66">
        <f>SUMIFS('BAZA DANYCH'!$K:$K,'BAZA DANYCH'!$E:$E,$B15,'BAZA DANYCH'!$I:$I,$C15,'BAZA DANYCH'!$S:$S,F$3)</f>
        <v>0</v>
      </c>
      <c r="G15" s="66">
        <f>SUMIFS('BAZA DANYCH'!$K:$K,'BAZA DANYCH'!$E:$E,$B15,'BAZA DANYCH'!$I:$I,$C15,'BAZA DANYCH'!$S:$S,G$3)</f>
        <v>0</v>
      </c>
      <c r="H15" s="66">
        <f>SUMIFS('BAZA DANYCH'!$K:$K,'BAZA DANYCH'!$E:$E,$B15,'BAZA DANYCH'!$I:$I,$C15,'BAZA DANYCH'!$S:$S,H$3)</f>
        <v>0</v>
      </c>
      <c r="I15" s="66">
        <f>SUMIFS('BAZA DANYCH'!$K:$K,'BAZA DANYCH'!$E:$E,$B15,'BAZA DANYCH'!$I:$I,$C15,'BAZA DANYCH'!$S:$S,I$3)</f>
        <v>0</v>
      </c>
      <c r="J15" s="66">
        <f>SUMIFS('BAZA DANYCH'!$K:$K,'BAZA DANYCH'!$E:$E,$B15,'BAZA DANYCH'!$I:$I,$C15,'BAZA DANYCH'!$S:$S,J$3)</f>
        <v>0</v>
      </c>
      <c r="K15" s="66">
        <f>SUMIFS('BAZA DANYCH'!$K:$K,'BAZA DANYCH'!$E:$E,$B15,'BAZA DANYCH'!$I:$I,$C15,'BAZA DANYCH'!$S:$S,K$3)</f>
        <v>0</v>
      </c>
      <c r="L15" s="66">
        <f>SUMIFS('BAZA DANYCH'!$K:$K,'BAZA DANYCH'!$E:$E,$B15,'BAZA DANYCH'!$I:$I,$C15,'BAZA DANYCH'!$S:$S,L$3)</f>
        <v>3</v>
      </c>
      <c r="O15" s="110"/>
      <c r="P15" s="71"/>
      <c r="Q15" s="71"/>
      <c r="R15" s="71"/>
      <c r="S15" s="71"/>
      <c r="T15" s="110"/>
      <c r="U15" s="110"/>
      <c r="V15" s="110"/>
      <c r="W15" s="110"/>
      <c r="X15" s="71"/>
      <c r="Y15" s="71"/>
      <c r="Z15" s="71"/>
      <c r="AA15" s="71"/>
      <c r="AB15" s="71"/>
      <c r="AC15" s="71"/>
      <c r="AD15" s="110"/>
      <c r="AE15" s="110"/>
    </row>
    <row r="16" spans="1:36" x14ac:dyDescent="0.2">
      <c r="B16" s="171" t="s">
        <v>97</v>
      </c>
      <c r="C16" s="171"/>
      <c r="D16" s="115">
        <f t="shared" si="0"/>
        <v>4</v>
      </c>
      <c r="E16" s="115">
        <f t="shared" ref="E16:L16" si="4">SUM(E14:E15)</f>
        <v>0</v>
      </c>
      <c r="F16" s="115">
        <f t="shared" si="4"/>
        <v>0</v>
      </c>
      <c r="G16" s="115">
        <f t="shared" si="4"/>
        <v>0</v>
      </c>
      <c r="H16" s="115">
        <f t="shared" si="4"/>
        <v>0</v>
      </c>
      <c r="I16" s="115">
        <f t="shared" si="4"/>
        <v>0</v>
      </c>
      <c r="J16" s="115">
        <f t="shared" si="4"/>
        <v>0</v>
      </c>
      <c r="K16" s="115">
        <f t="shared" si="4"/>
        <v>0</v>
      </c>
      <c r="L16" s="115">
        <f t="shared" si="4"/>
        <v>4</v>
      </c>
      <c r="O16" s="110"/>
      <c r="P16" s="112"/>
      <c r="Q16" s="112"/>
      <c r="R16" s="112"/>
      <c r="S16" s="112"/>
      <c r="T16" s="110"/>
      <c r="U16" s="110"/>
      <c r="V16" s="110"/>
      <c r="W16" s="110"/>
      <c r="X16" s="112"/>
      <c r="Y16" s="112"/>
      <c r="Z16" s="112"/>
      <c r="AA16" s="112"/>
      <c r="AB16" s="112"/>
      <c r="AC16" s="112"/>
      <c r="AD16" s="110"/>
      <c r="AE16" s="110"/>
    </row>
    <row r="17" spans="1:31" x14ac:dyDescent="0.2">
      <c r="B17" s="100" t="s">
        <v>30</v>
      </c>
      <c r="C17" s="69" t="s">
        <v>54</v>
      </c>
      <c r="D17" s="65">
        <f t="shared" si="0"/>
        <v>615</v>
      </c>
      <c r="E17" s="66">
        <f>SUMIFS('BAZA DANYCH'!$K:$K,'BAZA DANYCH'!$E:$E,$B17,'BAZA DANYCH'!$I:$I,$C17,'BAZA DANYCH'!$S:$S,E$3)</f>
        <v>0</v>
      </c>
      <c r="F17" s="66">
        <f>SUMIFS('BAZA DANYCH'!$K:$K,'BAZA DANYCH'!$E:$E,$B17,'BAZA DANYCH'!$I:$I,$C17,'BAZA DANYCH'!$S:$S,F$3)</f>
        <v>44</v>
      </c>
      <c r="G17" s="66">
        <f>SUMIFS('BAZA DANYCH'!$K:$K,'BAZA DANYCH'!$E:$E,$B17,'BAZA DANYCH'!$I:$I,$C17,'BAZA DANYCH'!$S:$S,G$3)</f>
        <v>79</v>
      </c>
      <c r="H17" s="66">
        <f>SUMIFS('BAZA DANYCH'!$K:$K,'BAZA DANYCH'!$E:$E,$B17,'BAZA DANYCH'!$I:$I,$C17,'BAZA DANYCH'!$S:$S,H$3)</f>
        <v>35</v>
      </c>
      <c r="I17" s="66">
        <f>SUMIFS('BAZA DANYCH'!$K:$K,'BAZA DANYCH'!$E:$E,$B17,'BAZA DANYCH'!$I:$I,$C17,'BAZA DANYCH'!$S:$S,I$3)</f>
        <v>86</v>
      </c>
      <c r="J17" s="66">
        <f>SUMIFS('BAZA DANYCH'!$K:$K,'BAZA DANYCH'!$E:$E,$B17,'BAZA DANYCH'!$I:$I,$C17,'BAZA DANYCH'!$S:$S,J$3)</f>
        <v>201</v>
      </c>
      <c r="K17" s="66">
        <f>SUMIFS('BAZA DANYCH'!$K:$K,'BAZA DANYCH'!$E:$E,$B17,'BAZA DANYCH'!$I:$I,$C17,'BAZA DANYCH'!$S:$S,K$3)</f>
        <v>88</v>
      </c>
      <c r="L17" s="66">
        <f>SUMIFS('BAZA DANYCH'!$K:$K,'BAZA DANYCH'!$E:$E,$B17,'BAZA DANYCH'!$I:$I,$C17,'BAZA DANYCH'!$S:$S,L$3)</f>
        <v>82</v>
      </c>
      <c r="O17" s="110"/>
      <c r="P17" s="71"/>
      <c r="Q17" s="71"/>
      <c r="R17" s="71"/>
      <c r="S17" s="71"/>
      <c r="T17" s="110"/>
      <c r="U17" s="110"/>
      <c r="V17" s="110"/>
      <c r="W17" s="110"/>
      <c r="X17" s="71"/>
      <c r="Y17" s="71"/>
      <c r="Z17" s="71"/>
      <c r="AA17" s="71"/>
      <c r="AB17" s="71"/>
      <c r="AC17" s="71"/>
      <c r="AD17" s="110"/>
      <c r="AE17" s="110"/>
    </row>
    <row r="18" spans="1:31" x14ac:dyDescent="0.2">
      <c r="B18" s="99" t="s">
        <v>30</v>
      </c>
      <c r="C18" s="68" t="s">
        <v>55</v>
      </c>
      <c r="D18" s="65">
        <f t="shared" si="0"/>
        <v>1043</v>
      </c>
      <c r="E18" s="66">
        <f>SUMIFS('BAZA DANYCH'!$K:$K,'BAZA DANYCH'!$E:$E,$B18,'BAZA DANYCH'!$I:$I,$C18,'BAZA DANYCH'!$S:$S,E$3)</f>
        <v>225</v>
      </c>
      <c r="F18" s="66">
        <f>SUMIFS('BAZA DANYCH'!$K:$K,'BAZA DANYCH'!$E:$E,$B18,'BAZA DANYCH'!$I:$I,$C18,'BAZA DANYCH'!$S:$S,F$3)</f>
        <v>273</v>
      </c>
      <c r="G18" s="66">
        <f>SUMIFS('BAZA DANYCH'!$K:$K,'BAZA DANYCH'!$E:$E,$B18,'BAZA DANYCH'!$I:$I,$C18,'BAZA DANYCH'!$S:$S,G$3)</f>
        <v>125</v>
      </c>
      <c r="H18" s="66">
        <f>SUMIFS('BAZA DANYCH'!$K:$K,'BAZA DANYCH'!$E:$E,$B18,'BAZA DANYCH'!$I:$I,$C18,'BAZA DANYCH'!$S:$S,H$3)</f>
        <v>149</v>
      </c>
      <c r="I18" s="66">
        <f>SUMIFS('BAZA DANYCH'!$K:$K,'BAZA DANYCH'!$E:$E,$B18,'BAZA DANYCH'!$I:$I,$C18,'BAZA DANYCH'!$S:$S,I$3)</f>
        <v>70</v>
      </c>
      <c r="J18" s="66">
        <f>SUMIFS('BAZA DANYCH'!$K:$K,'BAZA DANYCH'!$E:$E,$B18,'BAZA DANYCH'!$I:$I,$C18,'BAZA DANYCH'!$S:$S,J$3)</f>
        <v>97</v>
      </c>
      <c r="K18" s="66">
        <f>SUMIFS('BAZA DANYCH'!$K:$K,'BAZA DANYCH'!$E:$E,$B18,'BAZA DANYCH'!$I:$I,$C18,'BAZA DANYCH'!$S:$S,K$3)</f>
        <v>45</v>
      </c>
      <c r="L18" s="66">
        <f>SUMIFS('BAZA DANYCH'!$K:$K,'BAZA DANYCH'!$E:$E,$B18,'BAZA DANYCH'!$I:$I,$C18,'BAZA DANYCH'!$S:$S,L$3)</f>
        <v>59</v>
      </c>
      <c r="O18" s="110"/>
      <c r="P18" s="71"/>
      <c r="Q18" s="71"/>
      <c r="R18" s="71"/>
      <c r="S18" s="71"/>
      <c r="T18" s="110"/>
      <c r="U18" s="110"/>
      <c r="V18" s="110"/>
      <c r="W18" s="110"/>
      <c r="X18" s="71"/>
      <c r="Y18" s="71"/>
      <c r="Z18" s="71"/>
      <c r="AA18" s="71"/>
      <c r="AB18" s="71"/>
      <c r="AC18" s="71"/>
      <c r="AD18" s="110"/>
      <c r="AE18" s="110"/>
    </row>
    <row r="19" spans="1:31" x14ac:dyDescent="0.2">
      <c r="B19" s="173" t="s">
        <v>98</v>
      </c>
      <c r="C19" s="173"/>
      <c r="D19" s="115">
        <f t="shared" si="0"/>
        <v>1658</v>
      </c>
      <c r="E19" s="115">
        <f t="shared" ref="E19:L19" si="5">SUM(E17:E18)</f>
        <v>225</v>
      </c>
      <c r="F19" s="115">
        <f t="shared" si="5"/>
        <v>317</v>
      </c>
      <c r="G19" s="115">
        <f t="shared" si="5"/>
        <v>204</v>
      </c>
      <c r="H19" s="115">
        <f t="shared" si="5"/>
        <v>184</v>
      </c>
      <c r="I19" s="115">
        <f t="shared" si="5"/>
        <v>156</v>
      </c>
      <c r="J19" s="115">
        <f t="shared" si="5"/>
        <v>298</v>
      </c>
      <c r="K19" s="115">
        <f t="shared" si="5"/>
        <v>133</v>
      </c>
      <c r="L19" s="115">
        <f t="shared" si="5"/>
        <v>141</v>
      </c>
      <c r="O19" s="110"/>
      <c r="P19" s="112"/>
      <c r="Q19" s="112"/>
      <c r="R19" s="112"/>
      <c r="S19" s="112"/>
      <c r="T19" s="110"/>
      <c r="U19" s="110"/>
      <c r="V19" s="110"/>
      <c r="W19" s="110"/>
      <c r="X19" s="112"/>
      <c r="Y19" s="112"/>
      <c r="Z19" s="112"/>
      <c r="AA19" s="112"/>
      <c r="AB19" s="112"/>
      <c r="AC19" s="112"/>
      <c r="AD19" s="110"/>
      <c r="AE19" s="110"/>
    </row>
    <row r="20" spans="1:31" x14ac:dyDescent="0.2">
      <c r="B20" s="100" t="s">
        <v>35</v>
      </c>
      <c r="C20" s="69" t="s">
        <v>54</v>
      </c>
      <c r="D20" s="65">
        <f t="shared" si="0"/>
        <v>638</v>
      </c>
      <c r="E20" s="66">
        <f>SUMIFS('BAZA DANYCH'!$K:$K,'BAZA DANYCH'!$E:$E,$B20,'BAZA DANYCH'!$I:$I,$C20,'BAZA DANYCH'!$S:$S,E$3)</f>
        <v>0</v>
      </c>
      <c r="F20" s="66">
        <f>SUMIFS('BAZA DANYCH'!$K:$K,'BAZA DANYCH'!$E:$E,$B20,'BAZA DANYCH'!$I:$I,$C20,'BAZA DANYCH'!$S:$S,F$3)</f>
        <v>32</v>
      </c>
      <c r="G20" s="66">
        <f>SUMIFS('BAZA DANYCH'!$K:$K,'BAZA DANYCH'!$E:$E,$B20,'BAZA DANYCH'!$I:$I,$C20,'BAZA DANYCH'!$S:$S,G$3)</f>
        <v>0</v>
      </c>
      <c r="H20" s="66">
        <f>SUMIFS('BAZA DANYCH'!$K:$K,'BAZA DANYCH'!$E:$E,$B20,'BAZA DANYCH'!$I:$I,$C20,'BAZA DANYCH'!$S:$S,H$3)</f>
        <v>143</v>
      </c>
      <c r="I20" s="66">
        <f>SUMIFS('BAZA DANYCH'!$K:$K,'BAZA DANYCH'!$E:$E,$B20,'BAZA DANYCH'!$I:$I,$C20,'BAZA DANYCH'!$S:$S,I$3)</f>
        <v>224</v>
      </c>
      <c r="J20" s="66">
        <f>SUMIFS('BAZA DANYCH'!$K:$K,'BAZA DANYCH'!$E:$E,$B20,'BAZA DANYCH'!$I:$I,$C20,'BAZA DANYCH'!$S:$S,J$3)</f>
        <v>94</v>
      </c>
      <c r="K20" s="66">
        <f>SUMIFS('BAZA DANYCH'!$K:$K,'BAZA DANYCH'!$E:$E,$B20,'BAZA DANYCH'!$I:$I,$C20,'BAZA DANYCH'!$S:$S,K$3)</f>
        <v>100</v>
      </c>
      <c r="L20" s="66">
        <f>SUMIFS('BAZA DANYCH'!$K:$K,'BAZA DANYCH'!$E:$E,$B20,'BAZA DANYCH'!$I:$I,$C20,'BAZA DANYCH'!$S:$S,L$3)</f>
        <v>45</v>
      </c>
      <c r="O20" s="110"/>
      <c r="P20" s="71"/>
      <c r="Q20" s="71"/>
      <c r="R20" s="71"/>
      <c r="S20" s="71"/>
      <c r="T20" s="110"/>
      <c r="U20" s="110"/>
      <c r="V20" s="110"/>
      <c r="W20" s="110"/>
      <c r="X20" s="71"/>
      <c r="Y20" s="71"/>
      <c r="Z20" s="71"/>
      <c r="AA20" s="71"/>
      <c r="AB20" s="71"/>
      <c r="AC20" s="71"/>
      <c r="AD20" s="110"/>
      <c r="AE20" s="110"/>
    </row>
    <row r="21" spans="1:31" x14ac:dyDescent="0.2">
      <c r="B21" s="100" t="s">
        <v>35</v>
      </c>
      <c r="C21" s="68" t="s">
        <v>55</v>
      </c>
      <c r="D21" s="65">
        <f t="shared" si="0"/>
        <v>742</v>
      </c>
      <c r="E21" s="66">
        <f>SUMIFS('BAZA DANYCH'!$K:$K,'BAZA DANYCH'!$E:$E,$B21,'BAZA DANYCH'!$I:$I,$C21,'BAZA DANYCH'!$S:$S,E$3)</f>
        <v>202</v>
      </c>
      <c r="F21" s="66">
        <f>SUMIFS('BAZA DANYCH'!$K:$K,'BAZA DANYCH'!$E:$E,$B21,'BAZA DANYCH'!$I:$I,$C21,'BAZA DANYCH'!$S:$S,F$3)</f>
        <v>91</v>
      </c>
      <c r="G21" s="66">
        <f>SUMIFS('BAZA DANYCH'!$K:$K,'BAZA DANYCH'!$E:$E,$B21,'BAZA DANYCH'!$I:$I,$C21,'BAZA DANYCH'!$S:$S,G$3)</f>
        <v>133</v>
      </c>
      <c r="H21" s="66">
        <f>SUMIFS('BAZA DANYCH'!$K:$K,'BAZA DANYCH'!$E:$E,$B21,'BAZA DANYCH'!$I:$I,$C21,'BAZA DANYCH'!$S:$S,H$3)</f>
        <v>79</v>
      </c>
      <c r="I21" s="66">
        <f>SUMIFS('BAZA DANYCH'!$K:$K,'BAZA DANYCH'!$E:$E,$B21,'BAZA DANYCH'!$I:$I,$C21,'BAZA DANYCH'!$S:$S,I$3)</f>
        <v>0</v>
      </c>
      <c r="J21" s="66">
        <f>SUMIFS('BAZA DANYCH'!$K:$K,'BAZA DANYCH'!$E:$E,$B21,'BAZA DANYCH'!$I:$I,$C21,'BAZA DANYCH'!$S:$S,J$3)</f>
        <v>0</v>
      </c>
      <c r="K21" s="66">
        <f>SUMIFS('BAZA DANYCH'!$K:$K,'BAZA DANYCH'!$E:$E,$B21,'BAZA DANYCH'!$I:$I,$C21,'BAZA DANYCH'!$S:$S,K$3)</f>
        <v>172</v>
      </c>
      <c r="L21" s="66">
        <f>SUMIFS('BAZA DANYCH'!$K:$K,'BAZA DANYCH'!$E:$E,$B21,'BAZA DANYCH'!$I:$I,$C21,'BAZA DANYCH'!$S:$S,L$3)</f>
        <v>65</v>
      </c>
      <c r="O21" s="110"/>
      <c r="P21" s="71"/>
      <c r="Q21" s="71"/>
      <c r="R21" s="71"/>
      <c r="S21" s="71"/>
      <c r="T21" s="110"/>
      <c r="U21" s="110"/>
      <c r="V21" s="110"/>
      <c r="W21" s="110"/>
      <c r="X21" s="71"/>
      <c r="Y21" s="71"/>
      <c r="Z21" s="71"/>
      <c r="AA21" s="71"/>
      <c r="AB21" s="71"/>
      <c r="AC21" s="71"/>
      <c r="AD21" s="110"/>
      <c r="AE21" s="110"/>
    </row>
    <row r="22" spans="1:31" x14ac:dyDescent="0.2">
      <c r="B22" s="174" t="s">
        <v>99</v>
      </c>
      <c r="C22" s="174"/>
      <c r="D22" s="115">
        <f t="shared" si="0"/>
        <v>1380</v>
      </c>
      <c r="E22" s="115">
        <f t="shared" ref="E22:L22" si="6">SUM(E20:E21)</f>
        <v>202</v>
      </c>
      <c r="F22" s="115">
        <f t="shared" si="6"/>
        <v>123</v>
      </c>
      <c r="G22" s="115">
        <f t="shared" si="6"/>
        <v>133</v>
      </c>
      <c r="H22" s="115">
        <f t="shared" si="6"/>
        <v>222</v>
      </c>
      <c r="I22" s="115">
        <f t="shared" si="6"/>
        <v>224</v>
      </c>
      <c r="J22" s="115">
        <f t="shared" si="6"/>
        <v>94</v>
      </c>
      <c r="K22" s="115">
        <f t="shared" si="6"/>
        <v>272</v>
      </c>
      <c r="L22" s="115">
        <f t="shared" si="6"/>
        <v>110</v>
      </c>
      <c r="O22" s="110"/>
      <c r="P22" s="112"/>
      <c r="Q22" s="112"/>
      <c r="R22" s="112"/>
      <c r="S22" s="112"/>
      <c r="T22" s="110"/>
      <c r="U22" s="110"/>
      <c r="V22" s="110"/>
      <c r="W22" s="110"/>
      <c r="X22" s="112"/>
      <c r="Y22" s="112"/>
      <c r="Z22" s="112"/>
      <c r="AA22" s="112"/>
      <c r="AB22" s="112"/>
      <c r="AC22" s="112"/>
      <c r="AD22" s="110"/>
      <c r="AE22" s="110"/>
    </row>
    <row r="23" spans="1:31" x14ac:dyDescent="0.2">
      <c r="B23" s="67" t="s">
        <v>40</v>
      </c>
      <c r="C23" s="67" t="s">
        <v>54</v>
      </c>
      <c r="D23" s="65">
        <f t="shared" si="0"/>
        <v>957</v>
      </c>
      <c r="E23" s="66">
        <f>SUMIFS('BAZA DANYCH'!$K:$K,'BAZA DANYCH'!$E:$E,$B23,'BAZA DANYCH'!$I:$I,$C23,'BAZA DANYCH'!$S:$S,E$3)</f>
        <v>52</v>
      </c>
      <c r="F23" s="66">
        <f>SUMIFS('BAZA DANYCH'!$K:$K,'BAZA DANYCH'!$E:$E,$B23,'BAZA DANYCH'!$I:$I,$C23,'BAZA DANYCH'!$S:$S,F$3)</f>
        <v>73</v>
      </c>
      <c r="G23" s="66">
        <f>SUMIFS('BAZA DANYCH'!$K:$K,'BAZA DANYCH'!$E:$E,$B23,'BAZA DANYCH'!$I:$I,$C23,'BAZA DANYCH'!$S:$S,G$3)</f>
        <v>88</v>
      </c>
      <c r="H23" s="66">
        <f>SUMIFS('BAZA DANYCH'!$K:$K,'BAZA DANYCH'!$E:$E,$B23,'BAZA DANYCH'!$I:$I,$C23,'BAZA DANYCH'!$S:$S,H$3)</f>
        <v>64</v>
      </c>
      <c r="I23" s="66">
        <f>SUMIFS('BAZA DANYCH'!$K:$K,'BAZA DANYCH'!$E:$E,$B23,'BAZA DANYCH'!$I:$I,$C23,'BAZA DANYCH'!$S:$S,I$3)</f>
        <v>163</v>
      </c>
      <c r="J23" s="66">
        <f>SUMIFS('BAZA DANYCH'!$K:$K,'BAZA DANYCH'!$E:$E,$B23,'BAZA DANYCH'!$I:$I,$C23,'BAZA DANYCH'!$S:$S,J$3)</f>
        <v>151</v>
      </c>
      <c r="K23" s="66">
        <f>SUMIFS('BAZA DANYCH'!$K:$K,'BAZA DANYCH'!$E:$E,$B23,'BAZA DANYCH'!$I:$I,$C23,'BAZA DANYCH'!$S:$S,K$3)</f>
        <v>127</v>
      </c>
      <c r="L23" s="66">
        <f>SUMIFS('BAZA DANYCH'!$K:$K,'BAZA DANYCH'!$E:$E,$B23,'BAZA DANYCH'!$I:$I,$C23,'BAZA DANYCH'!$S:$S,L$3)</f>
        <v>239</v>
      </c>
      <c r="O23" s="110"/>
      <c r="P23" s="71"/>
      <c r="Q23" s="71"/>
      <c r="R23" s="71"/>
      <c r="S23" s="71"/>
      <c r="T23" s="110"/>
      <c r="U23" s="110"/>
      <c r="V23" s="110"/>
      <c r="W23" s="110"/>
      <c r="X23" s="71"/>
      <c r="Y23" s="71"/>
      <c r="Z23" s="71"/>
      <c r="AA23" s="71"/>
      <c r="AB23" s="71"/>
      <c r="AC23" s="71"/>
      <c r="AD23" s="110"/>
      <c r="AE23" s="110"/>
    </row>
    <row r="24" spans="1:31" x14ac:dyDescent="0.2">
      <c r="B24" s="67" t="s">
        <v>40</v>
      </c>
      <c r="C24" s="67" t="s">
        <v>55</v>
      </c>
      <c r="D24" s="65">
        <f t="shared" si="0"/>
        <v>1258</v>
      </c>
      <c r="E24" s="66">
        <f>SUMIFS('BAZA DANYCH'!$K:$K,'BAZA DANYCH'!$E:$E,$B24,'BAZA DANYCH'!$I:$I,$C24,'BAZA DANYCH'!$S:$S,E$3)</f>
        <v>261</v>
      </c>
      <c r="F24" s="66">
        <f>SUMIFS('BAZA DANYCH'!$K:$K,'BAZA DANYCH'!$E:$E,$B24,'BAZA DANYCH'!$I:$I,$C24,'BAZA DANYCH'!$S:$S,F$3)</f>
        <v>177</v>
      </c>
      <c r="G24" s="66">
        <f>SUMIFS('BAZA DANYCH'!$K:$K,'BAZA DANYCH'!$E:$E,$B24,'BAZA DANYCH'!$I:$I,$C24,'BAZA DANYCH'!$S:$S,G$3)</f>
        <v>148</v>
      </c>
      <c r="H24" s="66">
        <f>SUMIFS('BAZA DANYCH'!$K:$K,'BAZA DANYCH'!$E:$E,$B24,'BAZA DANYCH'!$I:$I,$C24,'BAZA DANYCH'!$S:$S,H$3)</f>
        <v>165</v>
      </c>
      <c r="I24" s="66">
        <f>SUMIFS('BAZA DANYCH'!$K:$K,'BAZA DANYCH'!$E:$E,$B24,'BAZA DANYCH'!$I:$I,$C24,'BAZA DANYCH'!$S:$S,I$3)</f>
        <v>38</v>
      </c>
      <c r="J24" s="66">
        <f>SUMIFS('BAZA DANYCH'!$K:$K,'BAZA DANYCH'!$E:$E,$B24,'BAZA DANYCH'!$I:$I,$C24,'BAZA DANYCH'!$S:$S,J$3)</f>
        <v>115</v>
      </c>
      <c r="K24" s="66">
        <f>SUMIFS('BAZA DANYCH'!$K:$K,'BAZA DANYCH'!$E:$E,$B24,'BAZA DANYCH'!$I:$I,$C24,'BAZA DANYCH'!$S:$S,K$3)</f>
        <v>280</v>
      </c>
      <c r="L24" s="66">
        <f>SUMIFS('BAZA DANYCH'!$K:$K,'BAZA DANYCH'!$E:$E,$B24,'BAZA DANYCH'!$I:$I,$C24,'BAZA DANYCH'!$S:$S,L$3)</f>
        <v>74</v>
      </c>
      <c r="O24" s="110"/>
      <c r="P24" s="71"/>
      <c r="Q24" s="71"/>
      <c r="R24" s="71"/>
      <c r="S24" s="71"/>
      <c r="T24" s="110"/>
      <c r="U24" s="110"/>
      <c r="V24" s="110"/>
      <c r="W24" s="110"/>
      <c r="X24" s="71"/>
      <c r="Y24" s="71"/>
      <c r="Z24" s="71"/>
      <c r="AA24" s="71"/>
      <c r="AB24" s="71"/>
      <c r="AC24" s="71"/>
      <c r="AD24" s="110"/>
      <c r="AE24" s="110"/>
    </row>
    <row r="25" spans="1:31" x14ac:dyDescent="0.2">
      <c r="B25" s="171" t="s">
        <v>100</v>
      </c>
      <c r="C25" s="171"/>
      <c r="D25" s="115">
        <f t="shared" si="0"/>
        <v>2215</v>
      </c>
      <c r="E25" s="115">
        <f t="shared" ref="E25:L25" si="7">SUM(E23:E24)</f>
        <v>313</v>
      </c>
      <c r="F25" s="115">
        <f t="shared" si="7"/>
        <v>250</v>
      </c>
      <c r="G25" s="115">
        <f t="shared" si="7"/>
        <v>236</v>
      </c>
      <c r="H25" s="115">
        <f t="shared" si="7"/>
        <v>229</v>
      </c>
      <c r="I25" s="115">
        <f t="shared" si="7"/>
        <v>201</v>
      </c>
      <c r="J25" s="115">
        <f t="shared" si="7"/>
        <v>266</v>
      </c>
      <c r="K25" s="115">
        <f t="shared" si="7"/>
        <v>407</v>
      </c>
      <c r="L25" s="115">
        <f t="shared" si="7"/>
        <v>313</v>
      </c>
      <c r="O25" s="110"/>
      <c r="P25" s="112"/>
      <c r="Q25" s="112"/>
      <c r="R25" s="112"/>
      <c r="S25" s="112"/>
      <c r="T25" s="110"/>
      <c r="U25" s="110"/>
      <c r="V25" s="110"/>
      <c r="W25" s="110"/>
      <c r="X25" s="112"/>
      <c r="Y25" s="112"/>
      <c r="Z25" s="112"/>
      <c r="AA25" s="112"/>
      <c r="AB25" s="112"/>
      <c r="AC25" s="112"/>
      <c r="AD25" s="110"/>
      <c r="AE25" s="110"/>
    </row>
    <row r="26" spans="1:31" x14ac:dyDescent="0.2">
      <c r="B26" s="67" t="s">
        <v>42</v>
      </c>
      <c r="C26" s="68" t="s">
        <v>55</v>
      </c>
      <c r="D26" s="65">
        <f t="shared" si="0"/>
        <v>1449</v>
      </c>
      <c r="E26" s="66">
        <f>SUMIFS('BAZA DANYCH'!$K:$K,'BAZA DANYCH'!$E:$E,$B26,'BAZA DANYCH'!$I:$I,$C26,'BAZA DANYCH'!$S:$S,E$3)</f>
        <v>424</v>
      </c>
      <c r="F26" s="66">
        <f>SUMIFS('BAZA DANYCH'!$K:$K,'BAZA DANYCH'!$E:$E,$B26,'BAZA DANYCH'!$I:$I,$C26,'BAZA DANYCH'!$S:$S,F$3)</f>
        <v>265</v>
      </c>
      <c r="G26" s="66">
        <f>SUMIFS('BAZA DANYCH'!$K:$K,'BAZA DANYCH'!$E:$E,$B26,'BAZA DANYCH'!$I:$I,$C26,'BAZA DANYCH'!$S:$S,G$3)</f>
        <v>87</v>
      </c>
      <c r="H26" s="66">
        <f>SUMIFS('BAZA DANYCH'!$K:$K,'BAZA DANYCH'!$E:$E,$B26,'BAZA DANYCH'!$I:$I,$C26,'BAZA DANYCH'!$S:$S,H$3)</f>
        <v>204</v>
      </c>
      <c r="I26" s="66">
        <f>SUMIFS('BAZA DANYCH'!$K:$K,'BAZA DANYCH'!$E:$E,$B26,'BAZA DANYCH'!$I:$I,$C26,'BAZA DANYCH'!$S:$S,I$3)</f>
        <v>164</v>
      </c>
      <c r="J26" s="66">
        <f>SUMIFS('BAZA DANYCH'!$K:$K,'BAZA DANYCH'!$E:$E,$B26,'BAZA DANYCH'!$I:$I,$C26,'BAZA DANYCH'!$S:$S,J$3)</f>
        <v>110</v>
      </c>
      <c r="K26" s="66">
        <f>SUMIFS('BAZA DANYCH'!$K:$K,'BAZA DANYCH'!$E:$E,$B26,'BAZA DANYCH'!$I:$I,$C26,'BAZA DANYCH'!$S:$S,K$3)</f>
        <v>195</v>
      </c>
      <c r="L26" s="66">
        <f>SUMIFS('BAZA DANYCH'!$K:$K,'BAZA DANYCH'!$E:$E,$B26,'BAZA DANYCH'!$I:$I,$C26,'BAZA DANYCH'!$S:$S,L$3)</f>
        <v>0</v>
      </c>
      <c r="O26" s="110"/>
      <c r="P26" s="71"/>
      <c r="Q26" s="71"/>
      <c r="R26" s="71"/>
      <c r="S26" s="71"/>
      <c r="T26" s="110"/>
      <c r="U26" s="110"/>
      <c r="V26" s="110"/>
      <c r="W26" s="110"/>
      <c r="X26" s="71"/>
      <c r="Y26" s="71"/>
      <c r="Z26" s="71"/>
      <c r="AA26" s="71"/>
      <c r="AB26" s="71"/>
      <c r="AC26" s="71"/>
      <c r="AD26" s="110"/>
      <c r="AE26" s="110"/>
    </row>
    <row r="27" spans="1:31" x14ac:dyDescent="0.2">
      <c r="B27" s="67" t="s">
        <v>42</v>
      </c>
      <c r="C27" s="68" t="s">
        <v>54</v>
      </c>
      <c r="D27" s="65">
        <f t="shared" si="0"/>
        <v>1543</v>
      </c>
      <c r="E27" s="66">
        <f>SUMIFS('BAZA DANYCH'!$K:$K,'BAZA DANYCH'!$E:$E,$B27,'BAZA DANYCH'!$I:$I,$C27,'BAZA DANYCH'!$S:$S,E$3)</f>
        <v>121</v>
      </c>
      <c r="F27" s="66">
        <f>SUMIFS('BAZA DANYCH'!$K:$K,'BAZA DANYCH'!$E:$E,$B27,'BAZA DANYCH'!$I:$I,$C27,'BAZA DANYCH'!$S:$S,F$3)</f>
        <v>67</v>
      </c>
      <c r="G27" s="66">
        <f>SUMIFS('BAZA DANYCH'!$K:$K,'BAZA DANYCH'!$E:$E,$B27,'BAZA DANYCH'!$I:$I,$C27,'BAZA DANYCH'!$S:$S,G$3)</f>
        <v>142</v>
      </c>
      <c r="H27" s="66">
        <f>SUMIFS('BAZA DANYCH'!$K:$K,'BAZA DANYCH'!$E:$E,$B27,'BAZA DANYCH'!$I:$I,$C27,'BAZA DANYCH'!$S:$S,H$3)</f>
        <v>24</v>
      </c>
      <c r="I27" s="66">
        <f>SUMIFS('BAZA DANYCH'!$K:$K,'BAZA DANYCH'!$E:$E,$B27,'BAZA DANYCH'!$I:$I,$C27,'BAZA DANYCH'!$S:$S,I$3)</f>
        <v>184</v>
      </c>
      <c r="J27" s="66">
        <f>SUMIFS('BAZA DANYCH'!$K:$K,'BAZA DANYCH'!$E:$E,$B27,'BAZA DANYCH'!$I:$I,$C27,'BAZA DANYCH'!$S:$S,J$3)</f>
        <v>364</v>
      </c>
      <c r="K27" s="66">
        <f>SUMIFS('BAZA DANYCH'!$K:$K,'BAZA DANYCH'!$E:$E,$B27,'BAZA DANYCH'!$I:$I,$C27,'BAZA DANYCH'!$S:$S,K$3)</f>
        <v>284</v>
      </c>
      <c r="L27" s="66">
        <f>SUMIFS('BAZA DANYCH'!$K:$K,'BAZA DANYCH'!$E:$E,$B27,'BAZA DANYCH'!$I:$I,$C27,'BAZA DANYCH'!$S:$S,L$3)</f>
        <v>357</v>
      </c>
      <c r="O27" s="110"/>
      <c r="P27" s="71"/>
      <c r="Q27" s="71"/>
      <c r="R27" s="71"/>
      <c r="S27" s="71"/>
      <c r="T27" s="110"/>
      <c r="U27" s="110"/>
      <c r="V27" s="110"/>
      <c r="W27" s="110"/>
      <c r="X27" s="71"/>
      <c r="Y27" s="71"/>
      <c r="Z27" s="71"/>
      <c r="AA27" s="71"/>
      <c r="AB27" s="71"/>
      <c r="AC27" s="71"/>
      <c r="AD27" s="110"/>
      <c r="AE27" s="110"/>
    </row>
    <row r="28" spans="1:31" x14ac:dyDescent="0.2">
      <c r="B28" s="171" t="s">
        <v>101</v>
      </c>
      <c r="C28" s="171"/>
      <c r="D28" s="115">
        <f t="shared" si="0"/>
        <v>2992</v>
      </c>
      <c r="E28" s="115">
        <f t="shared" ref="E28:L28" si="8">SUM(E26:E27)</f>
        <v>545</v>
      </c>
      <c r="F28" s="115">
        <f t="shared" si="8"/>
        <v>332</v>
      </c>
      <c r="G28" s="115">
        <f t="shared" si="8"/>
        <v>229</v>
      </c>
      <c r="H28" s="115">
        <f t="shared" si="8"/>
        <v>228</v>
      </c>
      <c r="I28" s="115">
        <f t="shared" si="8"/>
        <v>348</v>
      </c>
      <c r="J28" s="115">
        <f t="shared" si="8"/>
        <v>474</v>
      </c>
      <c r="K28" s="115">
        <f t="shared" si="8"/>
        <v>479</v>
      </c>
      <c r="L28" s="115">
        <f t="shared" si="8"/>
        <v>357</v>
      </c>
      <c r="O28" s="110"/>
      <c r="P28" s="112"/>
      <c r="Q28" s="112"/>
      <c r="R28" s="112"/>
      <c r="S28" s="112"/>
      <c r="T28" s="110"/>
      <c r="U28" s="110"/>
      <c r="V28" s="110"/>
      <c r="W28" s="110"/>
      <c r="X28" s="112"/>
      <c r="Y28" s="112"/>
      <c r="Z28" s="112"/>
      <c r="AA28" s="112"/>
      <c r="AB28" s="112"/>
      <c r="AC28" s="112"/>
      <c r="AD28" s="110"/>
      <c r="AE28" s="110"/>
    </row>
    <row r="29" spans="1:31" x14ac:dyDescent="0.2">
      <c r="B29" s="67" t="s">
        <v>45</v>
      </c>
      <c r="C29" s="67" t="s">
        <v>55</v>
      </c>
      <c r="D29" s="65">
        <f t="shared" si="0"/>
        <v>593</v>
      </c>
      <c r="E29" s="66">
        <f>SUMIFS('BAZA DANYCH'!$K:$K,'BAZA DANYCH'!$E:$E,$B29,'BAZA DANYCH'!$I:$I,$C29,'BAZA DANYCH'!$S:$S,E$3)</f>
        <v>155</v>
      </c>
      <c r="F29" s="66">
        <f>SUMIFS('BAZA DANYCH'!$K:$K,'BAZA DANYCH'!$E:$E,$B29,'BAZA DANYCH'!$I:$I,$C29,'BAZA DANYCH'!$S:$S,F$3)</f>
        <v>101</v>
      </c>
      <c r="G29" s="66">
        <f>SUMIFS('BAZA DANYCH'!$K:$K,'BAZA DANYCH'!$E:$E,$B29,'BAZA DANYCH'!$I:$I,$C29,'BAZA DANYCH'!$S:$S,G$3)</f>
        <v>177</v>
      </c>
      <c r="H29" s="66">
        <f>SUMIFS('BAZA DANYCH'!$K:$K,'BAZA DANYCH'!$E:$E,$B29,'BAZA DANYCH'!$I:$I,$C29,'BAZA DANYCH'!$S:$S,H$3)</f>
        <v>0</v>
      </c>
      <c r="I29" s="66">
        <f>SUMIFS('BAZA DANYCH'!$K:$K,'BAZA DANYCH'!$E:$E,$B29,'BAZA DANYCH'!$I:$I,$C29,'BAZA DANYCH'!$S:$S,I$3)</f>
        <v>62</v>
      </c>
      <c r="J29" s="66">
        <f>SUMIFS('BAZA DANYCH'!$K:$K,'BAZA DANYCH'!$E:$E,$B29,'BAZA DANYCH'!$I:$I,$C29,'BAZA DANYCH'!$S:$S,J$3)</f>
        <v>80</v>
      </c>
      <c r="K29" s="66">
        <f>SUMIFS('BAZA DANYCH'!$K:$K,'BAZA DANYCH'!$E:$E,$B29,'BAZA DANYCH'!$I:$I,$C29,'BAZA DANYCH'!$S:$S,K$3)</f>
        <v>18</v>
      </c>
      <c r="L29" s="66">
        <f>SUMIFS('BAZA DANYCH'!$K:$K,'BAZA DANYCH'!$E:$E,$B29,'BAZA DANYCH'!$I:$I,$C29,'BAZA DANYCH'!$S:$S,L$3)</f>
        <v>0</v>
      </c>
      <c r="O29" s="110"/>
      <c r="P29" s="71"/>
      <c r="Q29" s="71"/>
      <c r="R29" s="71"/>
      <c r="S29" s="71"/>
      <c r="T29" s="110"/>
      <c r="U29" s="110"/>
      <c r="V29" s="110"/>
      <c r="W29" s="110"/>
      <c r="X29" s="71"/>
      <c r="Y29" s="71"/>
      <c r="Z29" s="71"/>
      <c r="AA29" s="71"/>
      <c r="AB29" s="71"/>
      <c r="AC29" s="71"/>
      <c r="AD29" s="110"/>
      <c r="AE29" s="110"/>
    </row>
    <row r="30" spans="1:31" x14ac:dyDescent="0.2">
      <c r="B30" s="67" t="s">
        <v>45</v>
      </c>
      <c r="C30" s="67" t="s">
        <v>54</v>
      </c>
      <c r="D30" s="65">
        <f t="shared" si="0"/>
        <v>770</v>
      </c>
      <c r="E30" s="66">
        <f>SUMIFS('BAZA DANYCH'!$K:$K,'BAZA DANYCH'!$E:$E,$B30,'BAZA DANYCH'!$I:$I,$C30,'BAZA DANYCH'!$S:$S,E$3)</f>
        <v>81</v>
      </c>
      <c r="F30" s="66">
        <f>SUMIFS('BAZA DANYCH'!$K:$K,'BAZA DANYCH'!$E:$E,$B30,'BAZA DANYCH'!$I:$I,$C30,'BAZA DANYCH'!$S:$S,F$3)</f>
        <v>62</v>
      </c>
      <c r="G30" s="66">
        <f>SUMIFS('BAZA DANYCH'!$K:$K,'BAZA DANYCH'!$E:$E,$B30,'BAZA DANYCH'!$I:$I,$C30,'BAZA DANYCH'!$S:$S,G$3)</f>
        <v>69</v>
      </c>
      <c r="H30" s="66">
        <f>SUMIFS('BAZA DANYCH'!$K:$K,'BAZA DANYCH'!$E:$E,$B30,'BAZA DANYCH'!$I:$I,$C30,'BAZA DANYCH'!$S:$S,H$3)</f>
        <v>13</v>
      </c>
      <c r="I30" s="66">
        <f>SUMIFS('BAZA DANYCH'!$K:$K,'BAZA DANYCH'!$E:$E,$B30,'BAZA DANYCH'!$I:$I,$C30,'BAZA DANYCH'!$S:$S,I$3)</f>
        <v>58</v>
      </c>
      <c r="J30" s="66">
        <f>SUMIFS('BAZA DANYCH'!$K:$K,'BAZA DANYCH'!$E:$E,$B30,'BAZA DANYCH'!$I:$I,$C30,'BAZA DANYCH'!$S:$S,J$3)</f>
        <v>159</v>
      </c>
      <c r="K30" s="66">
        <f>SUMIFS('BAZA DANYCH'!$K:$K,'BAZA DANYCH'!$E:$E,$B30,'BAZA DANYCH'!$I:$I,$C30,'BAZA DANYCH'!$S:$S,K$3)</f>
        <v>164</v>
      </c>
      <c r="L30" s="66">
        <f>SUMIFS('BAZA DANYCH'!$K:$K,'BAZA DANYCH'!$E:$E,$B30,'BAZA DANYCH'!$I:$I,$C30,'BAZA DANYCH'!$S:$S,L$3)</f>
        <v>164</v>
      </c>
      <c r="O30" s="110"/>
      <c r="P30" s="71"/>
      <c r="Q30" s="71"/>
      <c r="R30" s="71"/>
      <c r="S30" s="71"/>
      <c r="T30" s="110"/>
      <c r="U30" s="110"/>
      <c r="V30" s="110"/>
      <c r="W30" s="110"/>
      <c r="X30" s="71"/>
      <c r="Y30" s="71"/>
      <c r="Z30" s="71"/>
      <c r="AA30" s="71"/>
      <c r="AB30" s="71"/>
      <c r="AC30" s="71"/>
      <c r="AD30" s="110"/>
      <c r="AE30" s="110"/>
    </row>
    <row r="31" spans="1:31" x14ac:dyDescent="0.2">
      <c r="B31" s="171" t="s">
        <v>102</v>
      </c>
      <c r="C31" s="171"/>
      <c r="D31" s="115">
        <f t="shared" si="0"/>
        <v>1363</v>
      </c>
      <c r="E31" s="115">
        <f t="shared" ref="E31:L31" si="9">SUM(E29:E30)</f>
        <v>236</v>
      </c>
      <c r="F31" s="115">
        <f t="shared" si="9"/>
        <v>163</v>
      </c>
      <c r="G31" s="115">
        <f t="shared" si="9"/>
        <v>246</v>
      </c>
      <c r="H31" s="115">
        <f t="shared" si="9"/>
        <v>13</v>
      </c>
      <c r="I31" s="115">
        <f t="shared" si="9"/>
        <v>120</v>
      </c>
      <c r="J31" s="115">
        <f t="shared" si="9"/>
        <v>239</v>
      </c>
      <c r="K31" s="115">
        <f t="shared" si="9"/>
        <v>182</v>
      </c>
      <c r="L31" s="115">
        <f t="shared" si="9"/>
        <v>164</v>
      </c>
      <c r="O31" s="110"/>
      <c r="P31" s="112"/>
      <c r="Q31" s="112"/>
      <c r="R31" s="112"/>
      <c r="S31" s="112"/>
      <c r="T31" s="110"/>
      <c r="U31" s="110"/>
      <c r="V31" s="110"/>
      <c r="W31" s="110"/>
      <c r="X31" s="112"/>
      <c r="Y31" s="112"/>
      <c r="Z31" s="112"/>
      <c r="AA31" s="112"/>
      <c r="AB31" s="112"/>
      <c r="AC31" s="112"/>
      <c r="AD31" s="110"/>
      <c r="AE31" s="110"/>
    </row>
    <row r="32" spans="1:31" x14ac:dyDescent="0.2">
      <c r="A32" s="97"/>
      <c r="B32" s="169" t="s">
        <v>82</v>
      </c>
      <c r="C32" s="169"/>
      <c r="D32" s="114">
        <f t="shared" si="0"/>
        <v>12034</v>
      </c>
      <c r="E32" s="65">
        <f t="shared" ref="E32:L32" si="10">SUM(E31,E28,E25,E22,E19,E16,E13,E10,E7)</f>
        <v>1940</v>
      </c>
      <c r="F32" s="65">
        <f t="shared" si="10"/>
        <v>1474</v>
      </c>
      <c r="G32" s="65">
        <f t="shared" si="10"/>
        <v>1323</v>
      </c>
      <c r="H32" s="65">
        <f t="shared" si="10"/>
        <v>1079</v>
      </c>
      <c r="I32" s="65">
        <f t="shared" si="10"/>
        <v>1185</v>
      </c>
      <c r="J32" s="65">
        <f t="shared" si="10"/>
        <v>1881</v>
      </c>
      <c r="K32" s="65">
        <f t="shared" si="10"/>
        <v>1812</v>
      </c>
      <c r="L32" s="65">
        <f t="shared" si="10"/>
        <v>1340</v>
      </c>
      <c r="O32" s="110"/>
      <c r="P32" s="112"/>
      <c r="Q32" s="112"/>
      <c r="R32" s="112"/>
      <c r="S32" s="112"/>
      <c r="T32" s="110"/>
      <c r="U32" s="110"/>
      <c r="V32" s="110"/>
      <c r="W32" s="110"/>
      <c r="X32" s="112"/>
      <c r="Y32" s="112"/>
      <c r="Z32" s="112"/>
      <c r="AA32" s="112"/>
      <c r="AB32" s="112"/>
      <c r="AC32" s="112"/>
      <c r="AD32" s="110"/>
      <c r="AE32" s="110"/>
    </row>
    <row r="33" spans="1:36" x14ac:dyDescent="0.2">
      <c r="B33" s="64"/>
      <c r="C33" s="64"/>
    </row>
    <row r="34" spans="1:36" s="62" customFormat="1" ht="15" thickBot="1" x14ac:dyDescent="0.25">
      <c r="A34" s="74" t="s">
        <v>84</v>
      </c>
      <c r="B34" s="75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</row>
    <row r="35" spans="1:36" ht="15" customHeight="1" thickTop="1" x14ac:dyDescent="0.2">
      <c r="B35" s="64"/>
      <c r="C35" s="64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</row>
    <row r="36" spans="1:36" x14ac:dyDescent="0.2">
      <c r="B36" s="170" t="s">
        <v>5</v>
      </c>
      <c r="C36" s="170" t="s">
        <v>53</v>
      </c>
      <c r="D36" s="60" t="s">
        <v>82</v>
      </c>
      <c r="E36" s="61">
        <v>0.25</v>
      </c>
      <c r="F36" s="61">
        <v>0.26041666666666669</v>
      </c>
      <c r="G36" s="61">
        <v>0.27083333333333298</v>
      </c>
      <c r="H36" s="61">
        <v>0.28125</v>
      </c>
      <c r="I36" s="61">
        <v>0.29166666666666702</v>
      </c>
      <c r="J36" s="61">
        <v>0.30208333333333298</v>
      </c>
      <c r="K36" s="61">
        <v>0.3125</v>
      </c>
      <c r="L36" s="61">
        <v>0.32291666666666702</v>
      </c>
      <c r="M36" s="61">
        <v>0.33333333333333298</v>
      </c>
      <c r="N36" s="61">
        <v>0.34375</v>
      </c>
      <c r="O36" s="61">
        <v>0.35416666666666702</v>
      </c>
      <c r="P36" s="61">
        <v>0.36458333333333331</v>
      </c>
      <c r="Q36" s="61">
        <v>0.375</v>
      </c>
      <c r="R36" s="61">
        <v>0.38541666666666702</v>
      </c>
      <c r="S36" s="61">
        <v>0.39583333333333331</v>
      </c>
      <c r="T36" s="61">
        <v>0.40625</v>
      </c>
      <c r="U36" s="61">
        <v>0.58333333333333337</v>
      </c>
      <c r="V36" s="61">
        <v>0.59375</v>
      </c>
      <c r="W36" s="61">
        <v>0.60416666666666696</v>
      </c>
      <c r="X36" s="61">
        <v>0.61458333333333337</v>
      </c>
      <c r="Y36" s="61">
        <v>0.625</v>
      </c>
      <c r="Z36" s="61">
        <v>0.63541666666666696</v>
      </c>
      <c r="AA36" s="61">
        <v>0.64583333333333337</v>
      </c>
      <c r="AB36" s="61">
        <v>0.65625</v>
      </c>
      <c r="AC36" s="61">
        <v>0.66666666666666696</v>
      </c>
      <c r="AD36" s="61">
        <v>0.67708333333333337</v>
      </c>
      <c r="AE36" s="61">
        <v>0.6875</v>
      </c>
      <c r="AF36" s="61">
        <v>0.69791666666666696</v>
      </c>
      <c r="AG36" s="61">
        <v>0.70833333333333337</v>
      </c>
      <c r="AH36" s="61">
        <v>0.71875</v>
      </c>
      <c r="AI36" s="61">
        <v>0.72916666666666663</v>
      </c>
      <c r="AJ36" s="61">
        <v>0.73958333333333337</v>
      </c>
    </row>
    <row r="37" spans="1:36" x14ac:dyDescent="0.2">
      <c r="B37" s="170"/>
      <c r="C37" s="170"/>
      <c r="D37" s="60" t="s">
        <v>82</v>
      </c>
      <c r="E37" s="61">
        <v>0.26041666666666669</v>
      </c>
      <c r="F37" s="61">
        <v>0.27083333333333298</v>
      </c>
      <c r="G37" s="61">
        <v>0.28125</v>
      </c>
      <c r="H37" s="61">
        <v>0.29166666666666702</v>
      </c>
      <c r="I37" s="61">
        <v>0.30208333333333298</v>
      </c>
      <c r="J37" s="61">
        <v>0.3125</v>
      </c>
      <c r="K37" s="61">
        <v>0.32291666666666702</v>
      </c>
      <c r="L37" s="61">
        <v>0.33333333333333298</v>
      </c>
      <c r="M37" s="61">
        <v>0.34375</v>
      </c>
      <c r="N37" s="61">
        <v>0.35416666666666702</v>
      </c>
      <c r="O37" s="61">
        <v>0.36458333333333398</v>
      </c>
      <c r="P37" s="61">
        <v>0.375</v>
      </c>
      <c r="Q37" s="61">
        <v>0.38541666666666702</v>
      </c>
      <c r="R37" s="61">
        <v>0.39583333333333398</v>
      </c>
      <c r="S37" s="61">
        <v>0.40625</v>
      </c>
      <c r="T37" s="61">
        <v>0.41666666666666669</v>
      </c>
      <c r="U37" s="61">
        <v>0.593750000000001</v>
      </c>
      <c r="V37" s="61">
        <v>0.60416666666666696</v>
      </c>
      <c r="W37" s="61">
        <v>0.61458333333333404</v>
      </c>
      <c r="X37" s="61">
        <v>0.625000000000001</v>
      </c>
      <c r="Y37" s="61">
        <v>0.63541666666666696</v>
      </c>
      <c r="Z37" s="61">
        <v>0.64583333333333404</v>
      </c>
      <c r="AA37" s="61">
        <v>0.656250000000001</v>
      </c>
      <c r="AB37" s="61">
        <v>0.66666666666666696</v>
      </c>
      <c r="AC37" s="61">
        <v>0.67708333333333404</v>
      </c>
      <c r="AD37" s="61">
        <v>0.687500000000001</v>
      </c>
      <c r="AE37" s="61">
        <v>0.69791666666666696</v>
      </c>
      <c r="AF37" s="61">
        <v>0.70833333333333404</v>
      </c>
      <c r="AG37" s="61">
        <v>0.718750000000001</v>
      </c>
      <c r="AH37" s="61">
        <v>0.72916666666666796</v>
      </c>
      <c r="AI37" s="61">
        <v>0.73958333333333404</v>
      </c>
      <c r="AJ37" s="61">
        <v>0.750000000000001</v>
      </c>
    </row>
    <row r="38" spans="1:36" x14ac:dyDescent="0.2">
      <c r="B38" s="67" t="str">
        <f>B5</f>
        <v>KZ1</v>
      </c>
      <c r="C38" s="67" t="str">
        <f>C5</f>
        <v>do Wrocławia</v>
      </c>
      <c r="D38" s="65">
        <f>SUM(E38:AJ38)</f>
        <v>697</v>
      </c>
      <c r="E38" s="66">
        <f>SUMIFS('BAZA DANYCH'!$K:$K,'BAZA DANYCH'!$E:$E,$B38,'BAZA DANYCH'!$I:$I,$C38,'BAZA DANYCH'!$R:$R,E$36)</f>
        <v>132</v>
      </c>
      <c r="F38" s="66">
        <f>SUMIFS('BAZA DANYCH'!$K:$K,'BAZA DANYCH'!$E:$E,$B38,'BAZA DANYCH'!$I:$I,$C38,'BAZA DANYCH'!$R:$R,F$36)</f>
        <v>0</v>
      </c>
      <c r="G38" s="66">
        <f>SUMIFS('BAZA DANYCH'!$K:$K,'BAZA DANYCH'!$E:$E,$B38,'BAZA DANYCH'!$I:$I,$C38,'BAZA DANYCH'!$R:$R,G$36)</f>
        <v>94</v>
      </c>
      <c r="H38" s="66">
        <f>SUMIFS('BAZA DANYCH'!$K:$K,'BAZA DANYCH'!$E:$E,$B38,'BAZA DANYCH'!$I:$I,$C38,'BAZA DANYCH'!$R:$R,H$36)</f>
        <v>0</v>
      </c>
      <c r="I38" s="66">
        <f>SUMIFS('BAZA DANYCH'!$K:$K,'BAZA DANYCH'!$E:$E,$B38,'BAZA DANYCH'!$I:$I,$C38,'BAZA DANYCH'!$R:$R,I$36)</f>
        <v>108</v>
      </c>
      <c r="J38" s="66">
        <f>SUMIFS('BAZA DANYCH'!$K:$K,'BAZA DANYCH'!$E:$E,$B38,'BAZA DANYCH'!$I:$I,$C38,'BAZA DANYCH'!$R:$R,J$36)</f>
        <v>0</v>
      </c>
      <c r="K38" s="66">
        <f>SUMIFS('BAZA DANYCH'!$K:$K,'BAZA DANYCH'!$E:$E,$B38,'BAZA DANYCH'!$I:$I,$C38,'BAZA DANYCH'!$R:$R,K$36)</f>
        <v>77</v>
      </c>
      <c r="L38" s="66">
        <f>SUMIFS('BAZA DANYCH'!$K:$K,'BAZA DANYCH'!$E:$E,$B38,'BAZA DANYCH'!$I:$I,$C38,'BAZA DANYCH'!$R:$R,L$36)</f>
        <v>0</v>
      </c>
      <c r="M38" s="66">
        <f>SUMIFS('BAZA DANYCH'!$K:$K,'BAZA DANYCH'!$E:$E,$B38,'BAZA DANYCH'!$I:$I,$C38,'BAZA DANYCH'!$R:$R,M$36)</f>
        <v>0</v>
      </c>
      <c r="N38" s="66">
        <f>SUMIFS('BAZA DANYCH'!$K:$K,'BAZA DANYCH'!$E:$E,$B38,'BAZA DANYCH'!$I:$I,$C38,'BAZA DANYCH'!$R:$R,N$36)</f>
        <v>0</v>
      </c>
      <c r="O38" s="66">
        <f>SUMIFS('BAZA DANYCH'!$K:$K,'BAZA DANYCH'!$E:$E,$B38,'BAZA DANYCH'!$I:$I,$C38,'BAZA DANYCH'!$R:$R,O$36)</f>
        <v>0</v>
      </c>
      <c r="P38" s="66">
        <f>SUMIFS('BAZA DANYCH'!$K:$K,'BAZA DANYCH'!$E:$E,$B38,'BAZA DANYCH'!$I:$I,$C38,'BAZA DANYCH'!$R:$R,P$36)</f>
        <v>92</v>
      </c>
      <c r="Q38" s="66">
        <f>SUMIFS('BAZA DANYCH'!$K:$K,'BAZA DANYCH'!$E:$E,$B38,'BAZA DANYCH'!$I:$I,$C38,'BAZA DANYCH'!$R:$R,Q$36)</f>
        <v>0</v>
      </c>
      <c r="R38" s="66">
        <f>SUMIFS('BAZA DANYCH'!$K:$K,'BAZA DANYCH'!$E:$E,$B38,'BAZA DANYCH'!$I:$I,$C38,'BAZA DANYCH'!$R:$R,R$36)</f>
        <v>69</v>
      </c>
      <c r="S38" s="66">
        <f>SUMIFS('BAZA DANYCH'!$K:$K,'BAZA DANYCH'!$E:$E,$B38,'BAZA DANYCH'!$I:$I,$C38,'BAZA DANYCH'!$R:$R,S$36)</f>
        <v>0</v>
      </c>
      <c r="T38" s="66">
        <f>SUMIFS('BAZA DANYCH'!$K:$K,'BAZA DANYCH'!$E:$E,$B38,'BAZA DANYCH'!$I:$I,$C38,'BAZA DANYCH'!$R:$R,T$36)</f>
        <v>0</v>
      </c>
      <c r="U38" s="66">
        <f>SUMIFS('BAZA DANYCH'!$K:$K,'BAZA DANYCH'!$E:$E,$B38,'BAZA DANYCH'!$I:$I,$C38,'BAZA DANYCH'!$R:$R,U$36)</f>
        <v>0</v>
      </c>
      <c r="V38" s="66">
        <f>SUMIFS('BAZA DANYCH'!$K:$K,'BAZA DANYCH'!$E:$E,$B38,'BAZA DANYCH'!$I:$I,$C38,'BAZA DANYCH'!$R:$R,V$36)</f>
        <v>0</v>
      </c>
      <c r="W38" s="66">
        <f>SUMIFS('BAZA DANYCH'!$K:$K,'BAZA DANYCH'!$E:$E,$B38,'BAZA DANYCH'!$I:$I,$C38,'BAZA DANYCH'!$R:$R,W$36)</f>
        <v>0</v>
      </c>
      <c r="X38" s="66">
        <f>SUMIFS('BAZA DANYCH'!$K:$K,'BAZA DANYCH'!$E:$E,$B38,'BAZA DANYCH'!$I:$I,$C38,'BAZA DANYCH'!$R:$R,X$36)</f>
        <v>0</v>
      </c>
      <c r="Y38" s="66">
        <f>SUMIFS('BAZA DANYCH'!$K:$K,'BAZA DANYCH'!$E:$E,$B38,'BAZA DANYCH'!$I:$I,$C38,'BAZA DANYCH'!$R:$R,Y$36)</f>
        <v>33</v>
      </c>
      <c r="Z38" s="66">
        <f>SUMIFS('BAZA DANYCH'!$K:$K,'BAZA DANYCH'!$E:$E,$B38,'BAZA DANYCH'!$I:$I,$C38,'BAZA DANYCH'!$R:$R,Z$36)</f>
        <v>0</v>
      </c>
      <c r="AA38" s="66">
        <f>SUMIFS('BAZA DANYCH'!$K:$K,'BAZA DANYCH'!$E:$E,$B38,'BAZA DANYCH'!$I:$I,$C38,'BAZA DANYCH'!$R:$R,AA$36)</f>
        <v>0</v>
      </c>
      <c r="AB38" s="66">
        <f>SUMIFS('BAZA DANYCH'!$K:$K,'BAZA DANYCH'!$E:$E,$B38,'BAZA DANYCH'!$I:$I,$C38,'BAZA DANYCH'!$R:$R,AB$36)</f>
        <v>0</v>
      </c>
      <c r="AC38" s="66">
        <f>SUMIFS('BAZA DANYCH'!$K:$K,'BAZA DANYCH'!$E:$E,$B38,'BAZA DANYCH'!$I:$I,$C38,'BAZA DANYCH'!$R:$R,AC$36)</f>
        <v>15</v>
      </c>
      <c r="AD38" s="66">
        <f>SUMIFS('BAZA DANYCH'!$K:$K,'BAZA DANYCH'!$E:$E,$B38,'BAZA DANYCH'!$I:$I,$C38,'BAZA DANYCH'!$R:$R,AD$36)</f>
        <v>32</v>
      </c>
      <c r="AE38" s="66">
        <f>SUMIFS('BAZA DANYCH'!$K:$K,'BAZA DANYCH'!$E:$E,$B38,'BAZA DANYCH'!$I:$I,$C38,'BAZA DANYCH'!$R:$R,AE$36)</f>
        <v>19</v>
      </c>
      <c r="AF38" s="66">
        <f>SUMIFS('BAZA DANYCH'!$K:$K,'BAZA DANYCH'!$E:$E,$B38,'BAZA DANYCH'!$I:$I,$C38,'BAZA DANYCH'!$R:$R,AF$36)</f>
        <v>0</v>
      </c>
      <c r="AG38" s="66">
        <f>SUMIFS('BAZA DANYCH'!$K:$K,'BAZA DANYCH'!$E:$E,$B38,'BAZA DANYCH'!$I:$I,$C38,'BAZA DANYCH'!$R:$R,AG$36)</f>
        <v>0</v>
      </c>
      <c r="AH38" s="66">
        <f>SUMIFS('BAZA DANYCH'!$K:$K,'BAZA DANYCH'!$E:$E,$B38,'BAZA DANYCH'!$I:$I,$C38,'BAZA DANYCH'!$R:$R,AH$36)</f>
        <v>0</v>
      </c>
      <c r="AI38" s="66">
        <f>SUMIFS('BAZA DANYCH'!$K:$K,'BAZA DANYCH'!$E:$E,$B38,'BAZA DANYCH'!$I:$I,$C38,'BAZA DANYCH'!$R:$R,AI$36)</f>
        <v>26</v>
      </c>
      <c r="AJ38" s="66">
        <f>SUMIFS('BAZA DANYCH'!$K:$K,'BAZA DANYCH'!$E:$E,$B38,'BAZA DANYCH'!$I:$I,$C38,'BAZA DANYCH'!$R:$R,AJ$36)</f>
        <v>0</v>
      </c>
    </row>
    <row r="39" spans="1:36" x14ac:dyDescent="0.2">
      <c r="B39" s="67" t="str">
        <f>B6</f>
        <v>KZ1</v>
      </c>
      <c r="C39" s="67" t="str">
        <f>C6</f>
        <v>z Wrocławia</v>
      </c>
      <c r="D39" s="65">
        <f>SUM(E39:AJ39)</f>
        <v>795</v>
      </c>
      <c r="E39" s="66">
        <f>SUMIFS('BAZA DANYCH'!$K:$K,'BAZA DANYCH'!$E:$E,$B39,'BAZA DANYCH'!$I:$I,$C39,'BAZA DANYCH'!$R:$R,E$36)</f>
        <v>22</v>
      </c>
      <c r="F39" s="66">
        <f>SUMIFS('BAZA DANYCH'!$K:$K,'BAZA DANYCH'!$E:$E,$B39,'BAZA DANYCH'!$I:$I,$C39,'BAZA DANYCH'!$R:$R,F$36)</f>
        <v>0</v>
      </c>
      <c r="G39" s="66">
        <f>SUMIFS('BAZA DANYCH'!$K:$K,'BAZA DANYCH'!$E:$E,$B39,'BAZA DANYCH'!$I:$I,$C39,'BAZA DANYCH'!$R:$R,G$36)</f>
        <v>0</v>
      </c>
      <c r="H39" s="66">
        <f>SUMIFS('BAZA DANYCH'!$K:$K,'BAZA DANYCH'!$E:$E,$B39,'BAZA DANYCH'!$I:$I,$C39,'BAZA DANYCH'!$R:$R,H$36)</f>
        <v>0</v>
      </c>
      <c r="I39" s="66">
        <f>SUMIFS('BAZA DANYCH'!$K:$K,'BAZA DANYCH'!$E:$E,$B39,'BAZA DANYCH'!$I:$I,$C39,'BAZA DANYCH'!$R:$R,I$36)</f>
        <v>0</v>
      </c>
      <c r="J39" s="66">
        <f>SUMIFS('BAZA DANYCH'!$K:$K,'BAZA DANYCH'!$E:$E,$B39,'BAZA DANYCH'!$I:$I,$C39,'BAZA DANYCH'!$R:$R,J$36)</f>
        <v>0</v>
      </c>
      <c r="K39" s="66">
        <f>SUMIFS('BAZA DANYCH'!$K:$K,'BAZA DANYCH'!$E:$E,$B39,'BAZA DANYCH'!$I:$I,$C39,'BAZA DANYCH'!$R:$R,K$36)</f>
        <v>0</v>
      </c>
      <c r="L39" s="66">
        <f>SUMIFS('BAZA DANYCH'!$K:$K,'BAZA DANYCH'!$E:$E,$B39,'BAZA DANYCH'!$I:$I,$C39,'BAZA DANYCH'!$R:$R,L$36)</f>
        <v>0</v>
      </c>
      <c r="M39" s="66">
        <f>SUMIFS('BAZA DANYCH'!$K:$K,'BAZA DANYCH'!$E:$E,$B39,'BAZA DANYCH'!$I:$I,$C39,'BAZA DANYCH'!$R:$R,M$36)</f>
        <v>0</v>
      </c>
      <c r="N39" s="66">
        <f>SUMIFS('BAZA DANYCH'!$K:$K,'BAZA DANYCH'!$E:$E,$B39,'BAZA DANYCH'!$I:$I,$C39,'BAZA DANYCH'!$R:$R,N$36)</f>
        <v>77</v>
      </c>
      <c r="O39" s="66">
        <f>SUMIFS('BAZA DANYCH'!$K:$K,'BAZA DANYCH'!$E:$E,$B39,'BAZA DANYCH'!$I:$I,$C39,'BAZA DANYCH'!$R:$R,O$36)</f>
        <v>0</v>
      </c>
      <c r="P39" s="66">
        <f>SUMIFS('BAZA DANYCH'!$K:$K,'BAZA DANYCH'!$E:$E,$B39,'BAZA DANYCH'!$I:$I,$C39,'BAZA DANYCH'!$R:$R,P$36)</f>
        <v>0</v>
      </c>
      <c r="Q39" s="66">
        <f>SUMIFS('BAZA DANYCH'!$K:$K,'BAZA DANYCH'!$E:$E,$B39,'BAZA DANYCH'!$I:$I,$C39,'BAZA DANYCH'!$R:$R,Q$36)</f>
        <v>45</v>
      </c>
      <c r="R39" s="66">
        <f>SUMIFS('BAZA DANYCH'!$K:$K,'BAZA DANYCH'!$E:$E,$B39,'BAZA DANYCH'!$I:$I,$C39,'BAZA DANYCH'!$R:$R,R$36)</f>
        <v>0</v>
      </c>
      <c r="S39" s="66">
        <f>SUMIFS('BAZA DANYCH'!$K:$K,'BAZA DANYCH'!$E:$E,$B39,'BAZA DANYCH'!$I:$I,$C39,'BAZA DANYCH'!$R:$R,S$36)</f>
        <v>0</v>
      </c>
      <c r="T39" s="66">
        <f>SUMIFS('BAZA DANYCH'!$K:$K,'BAZA DANYCH'!$E:$E,$B39,'BAZA DANYCH'!$I:$I,$C39,'BAZA DANYCH'!$R:$R,T$36)</f>
        <v>0</v>
      </c>
      <c r="U39" s="66">
        <f>SUMIFS('BAZA DANYCH'!$K:$K,'BAZA DANYCH'!$E:$E,$B39,'BAZA DANYCH'!$I:$I,$C39,'BAZA DANYCH'!$R:$R,U$36)</f>
        <v>42</v>
      </c>
      <c r="V39" s="66">
        <f>SUMIFS('BAZA DANYCH'!$K:$K,'BAZA DANYCH'!$E:$E,$B39,'BAZA DANYCH'!$I:$I,$C39,'BAZA DANYCH'!$R:$R,V$36)</f>
        <v>0</v>
      </c>
      <c r="W39" s="66">
        <f>SUMIFS('BAZA DANYCH'!$K:$K,'BAZA DANYCH'!$E:$E,$B39,'BAZA DANYCH'!$I:$I,$C39,'BAZA DANYCH'!$R:$R,W$36)</f>
        <v>0</v>
      </c>
      <c r="X39" s="66">
        <f>SUMIFS('BAZA DANYCH'!$K:$K,'BAZA DANYCH'!$E:$E,$B39,'BAZA DANYCH'!$I:$I,$C39,'BAZA DANYCH'!$R:$R,X$36)</f>
        <v>0</v>
      </c>
      <c r="Y39" s="66">
        <f>SUMIFS('BAZA DANYCH'!$K:$K,'BAZA DANYCH'!$E:$E,$B39,'BAZA DANYCH'!$I:$I,$C39,'BAZA DANYCH'!$R:$R,Y$36)</f>
        <v>162</v>
      </c>
      <c r="Z39" s="66">
        <f>SUMIFS('BAZA DANYCH'!$K:$K,'BAZA DANYCH'!$E:$E,$B39,'BAZA DANYCH'!$I:$I,$C39,'BAZA DANYCH'!$R:$R,Z$36)</f>
        <v>0</v>
      </c>
      <c r="AA39" s="66">
        <f>SUMIFS('BAZA DANYCH'!$K:$K,'BAZA DANYCH'!$E:$E,$B39,'BAZA DANYCH'!$I:$I,$C39,'BAZA DANYCH'!$R:$R,AA$36)</f>
        <v>77</v>
      </c>
      <c r="AB39" s="66">
        <f>SUMIFS('BAZA DANYCH'!$K:$K,'BAZA DANYCH'!$E:$E,$B39,'BAZA DANYCH'!$I:$I,$C39,'BAZA DANYCH'!$R:$R,AB$36)</f>
        <v>94</v>
      </c>
      <c r="AC39" s="66">
        <f>SUMIFS('BAZA DANYCH'!$K:$K,'BAZA DANYCH'!$E:$E,$B39,'BAZA DANYCH'!$I:$I,$C39,'BAZA DANYCH'!$R:$R,AC$36)</f>
        <v>0</v>
      </c>
      <c r="AD39" s="66">
        <f>SUMIFS('BAZA DANYCH'!$K:$K,'BAZA DANYCH'!$E:$E,$B39,'BAZA DANYCH'!$I:$I,$C39,'BAZA DANYCH'!$R:$R,AD$36)</f>
        <v>77</v>
      </c>
      <c r="AE39" s="66">
        <f>SUMIFS('BAZA DANYCH'!$K:$K,'BAZA DANYCH'!$E:$E,$B39,'BAZA DANYCH'!$I:$I,$C39,'BAZA DANYCH'!$R:$R,AE$36)</f>
        <v>126</v>
      </c>
      <c r="AF39" s="66">
        <f>SUMIFS('BAZA DANYCH'!$K:$K,'BAZA DANYCH'!$E:$E,$B39,'BAZA DANYCH'!$I:$I,$C39,'BAZA DANYCH'!$R:$R,AF$36)</f>
        <v>0</v>
      </c>
      <c r="AG39" s="66">
        <f>SUMIFS('BAZA DANYCH'!$K:$K,'BAZA DANYCH'!$E:$E,$B39,'BAZA DANYCH'!$I:$I,$C39,'BAZA DANYCH'!$R:$R,AG$36)</f>
        <v>0</v>
      </c>
      <c r="AH39" s="66">
        <f>SUMIFS('BAZA DANYCH'!$K:$K,'BAZA DANYCH'!$E:$E,$B39,'BAZA DANYCH'!$I:$I,$C39,'BAZA DANYCH'!$R:$R,AH$36)</f>
        <v>0</v>
      </c>
      <c r="AI39" s="66">
        <f>SUMIFS('BAZA DANYCH'!$K:$K,'BAZA DANYCH'!$E:$E,$B39,'BAZA DANYCH'!$I:$I,$C39,'BAZA DANYCH'!$R:$R,AI$36)</f>
        <v>0</v>
      </c>
      <c r="AJ39" s="66">
        <f>SUMIFS('BAZA DANYCH'!$K:$K,'BAZA DANYCH'!$E:$E,$B39,'BAZA DANYCH'!$I:$I,$C39,'BAZA DANYCH'!$R:$R,AJ$36)</f>
        <v>73</v>
      </c>
    </row>
    <row r="40" spans="1:36" x14ac:dyDescent="0.2">
      <c r="B40" s="171" t="s">
        <v>94</v>
      </c>
      <c r="C40" s="171"/>
      <c r="D40" s="115">
        <f t="shared" ref="D40:AJ40" si="11">SUM(D38:D39)</f>
        <v>1492</v>
      </c>
      <c r="E40" s="115">
        <f t="shared" si="11"/>
        <v>154</v>
      </c>
      <c r="F40" s="115">
        <f t="shared" si="11"/>
        <v>0</v>
      </c>
      <c r="G40" s="115">
        <f t="shared" si="11"/>
        <v>94</v>
      </c>
      <c r="H40" s="115">
        <f t="shared" si="11"/>
        <v>0</v>
      </c>
      <c r="I40" s="115">
        <f t="shared" si="11"/>
        <v>108</v>
      </c>
      <c r="J40" s="115">
        <f t="shared" si="11"/>
        <v>0</v>
      </c>
      <c r="K40" s="115">
        <f t="shared" si="11"/>
        <v>77</v>
      </c>
      <c r="L40" s="115">
        <f t="shared" si="11"/>
        <v>0</v>
      </c>
      <c r="M40" s="115">
        <f t="shared" si="11"/>
        <v>0</v>
      </c>
      <c r="N40" s="115">
        <f t="shared" si="11"/>
        <v>77</v>
      </c>
      <c r="O40" s="115">
        <f t="shared" si="11"/>
        <v>0</v>
      </c>
      <c r="P40" s="115">
        <f t="shared" si="11"/>
        <v>92</v>
      </c>
      <c r="Q40" s="115">
        <f t="shared" si="11"/>
        <v>45</v>
      </c>
      <c r="R40" s="115">
        <f t="shared" si="11"/>
        <v>69</v>
      </c>
      <c r="S40" s="115">
        <f t="shared" si="11"/>
        <v>0</v>
      </c>
      <c r="T40" s="115">
        <f t="shared" si="11"/>
        <v>0</v>
      </c>
      <c r="U40" s="115">
        <f t="shared" si="11"/>
        <v>42</v>
      </c>
      <c r="V40" s="115">
        <f t="shared" si="11"/>
        <v>0</v>
      </c>
      <c r="W40" s="115">
        <f t="shared" si="11"/>
        <v>0</v>
      </c>
      <c r="X40" s="115">
        <f t="shared" si="11"/>
        <v>0</v>
      </c>
      <c r="Y40" s="115">
        <f t="shared" si="11"/>
        <v>195</v>
      </c>
      <c r="Z40" s="115">
        <f t="shared" si="11"/>
        <v>0</v>
      </c>
      <c r="AA40" s="115">
        <f t="shared" si="11"/>
        <v>77</v>
      </c>
      <c r="AB40" s="115">
        <f t="shared" si="11"/>
        <v>94</v>
      </c>
      <c r="AC40" s="115">
        <f t="shared" si="11"/>
        <v>15</v>
      </c>
      <c r="AD40" s="115">
        <f t="shared" si="11"/>
        <v>109</v>
      </c>
      <c r="AE40" s="115">
        <f t="shared" si="11"/>
        <v>145</v>
      </c>
      <c r="AF40" s="115">
        <f t="shared" si="11"/>
        <v>0</v>
      </c>
      <c r="AG40" s="115">
        <f t="shared" si="11"/>
        <v>0</v>
      </c>
      <c r="AH40" s="115">
        <f t="shared" si="11"/>
        <v>0</v>
      </c>
      <c r="AI40" s="115">
        <f t="shared" si="11"/>
        <v>26</v>
      </c>
      <c r="AJ40" s="115">
        <f t="shared" si="11"/>
        <v>73</v>
      </c>
    </row>
    <row r="41" spans="1:36" x14ac:dyDescent="0.2">
      <c r="B41" s="67" t="str">
        <f>B8</f>
        <v>KZ2</v>
      </c>
      <c r="C41" s="67" t="str">
        <f>C8</f>
        <v>z Wrocławia</v>
      </c>
      <c r="D41" s="65">
        <f>SUM(E41:AJ41)</f>
        <v>124</v>
      </c>
      <c r="E41" s="66">
        <f>SUMIFS('BAZA DANYCH'!$K:$K,'BAZA DANYCH'!$E:$E,$B41,'BAZA DANYCH'!$I:$I,$C41,'BAZA DANYCH'!$R:$R,E$36)</f>
        <v>17</v>
      </c>
      <c r="F41" s="66">
        <f>SUMIFS('BAZA DANYCH'!$K:$K,'BAZA DANYCH'!$E:$E,$B41,'BAZA DANYCH'!$I:$I,$C41,'BAZA DANYCH'!$R:$R,F$36)</f>
        <v>0</v>
      </c>
      <c r="G41" s="66">
        <f>SUMIFS('BAZA DANYCH'!$K:$K,'BAZA DANYCH'!$E:$E,$B41,'BAZA DANYCH'!$I:$I,$C41,'BAZA DANYCH'!$R:$R,G$36)</f>
        <v>0</v>
      </c>
      <c r="H41" s="66">
        <f>SUMIFS('BAZA DANYCH'!$K:$K,'BAZA DANYCH'!$E:$E,$B41,'BAZA DANYCH'!$I:$I,$C41,'BAZA DANYCH'!$R:$R,H$36)</f>
        <v>0</v>
      </c>
      <c r="I41" s="66">
        <f>SUMIFS('BAZA DANYCH'!$K:$K,'BAZA DANYCH'!$E:$E,$B41,'BAZA DANYCH'!$I:$I,$C41,'BAZA DANYCH'!$R:$R,I$36)</f>
        <v>0</v>
      </c>
      <c r="J41" s="66">
        <f>SUMIFS('BAZA DANYCH'!$K:$K,'BAZA DANYCH'!$E:$E,$B41,'BAZA DANYCH'!$I:$I,$C41,'BAZA DANYCH'!$R:$R,J$36)</f>
        <v>0</v>
      </c>
      <c r="K41" s="66">
        <f>SUMIFS('BAZA DANYCH'!$K:$K,'BAZA DANYCH'!$E:$E,$B41,'BAZA DANYCH'!$I:$I,$C41,'BAZA DANYCH'!$R:$R,K$36)</f>
        <v>0</v>
      </c>
      <c r="L41" s="66">
        <f>SUMIFS('BAZA DANYCH'!$K:$K,'BAZA DANYCH'!$E:$E,$B41,'BAZA DANYCH'!$I:$I,$C41,'BAZA DANYCH'!$R:$R,L$36)</f>
        <v>0</v>
      </c>
      <c r="M41" s="66">
        <f>SUMIFS('BAZA DANYCH'!$K:$K,'BAZA DANYCH'!$E:$E,$B41,'BAZA DANYCH'!$I:$I,$C41,'BAZA DANYCH'!$R:$R,M$36)</f>
        <v>0</v>
      </c>
      <c r="N41" s="66">
        <f>SUMIFS('BAZA DANYCH'!$K:$K,'BAZA DANYCH'!$E:$E,$B41,'BAZA DANYCH'!$I:$I,$C41,'BAZA DANYCH'!$R:$R,N$36)</f>
        <v>0</v>
      </c>
      <c r="O41" s="66">
        <f>SUMIFS('BAZA DANYCH'!$K:$K,'BAZA DANYCH'!$E:$E,$B41,'BAZA DANYCH'!$I:$I,$C41,'BAZA DANYCH'!$R:$R,O$36)</f>
        <v>0</v>
      </c>
      <c r="P41" s="66">
        <f>SUMIFS('BAZA DANYCH'!$K:$K,'BAZA DANYCH'!$E:$E,$B41,'BAZA DANYCH'!$I:$I,$C41,'BAZA DANYCH'!$R:$R,P$36)</f>
        <v>0</v>
      </c>
      <c r="Q41" s="66">
        <f>SUMIFS('BAZA DANYCH'!$K:$K,'BAZA DANYCH'!$E:$E,$B41,'BAZA DANYCH'!$I:$I,$C41,'BAZA DANYCH'!$R:$R,Q$36)</f>
        <v>12</v>
      </c>
      <c r="R41" s="66">
        <f>SUMIFS('BAZA DANYCH'!$K:$K,'BAZA DANYCH'!$E:$E,$B41,'BAZA DANYCH'!$I:$I,$C41,'BAZA DANYCH'!$R:$R,R$36)</f>
        <v>0</v>
      </c>
      <c r="S41" s="66">
        <f>SUMIFS('BAZA DANYCH'!$K:$K,'BAZA DANYCH'!$E:$E,$B41,'BAZA DANYCH'!$I:$I,$C41,'BAZA DANYCH'!$R:$R,S$36)</f>
        <v>0</v>
      </c>
      <c r="T41" s="66">
        <f>SUMIFS('BAZA DANYCH'!$K:$K,'BAZA DANYCH'!$E:$E,$B41,'BAZA DANYCH'!$I:$I,$C41,'BAZA DANYCH'!$R:$R,T$36)</f>
        <v>0</v>
      </c>
      <c r="U41" s="66">
        <f>SUMIFS('BAZA DANYCH'!$K:$K,'BAZA DANYCH'!$E:$E,$B41,'BAZA DANYCH'!$I:$I,$C41,'BAZA DANYCH'!$R:$R,U$36)</f>
        <v>0</v>
      </c>
      <c r="V41" s="66">
        <f>SUMIFS('BAZA DANYCH'!$K:$K,'BAZA DANYCH'!$E:$E,$B41,'BAZA DANYCH'!$I:$I,$C41,'BAZA DANYCH'!$R:$R,V$36)</f>
        <v>42</v>
      </c>
      <c r="W41" s="66">
        <f>SUMIFS('BAZA DANYCH'!$K:$K,'BAZA DANYCH'!$E:$E,$B41,'BAZA DANYCH'!$I:$I,$C41,'BAZA DANYCH'!$R:$R,W$36)</f>
        <v>0</v>
      </c>
      <c r="X41" s="66">
        <f>SUMIFS('BAZA DANYCH'!$K:$K,'BAZA DANYCH'!$E:$E,$B41,'BAZA DANYCH'!$I:$I,$C41,'BAZA DANYCH'!$R:$R,X$36)</f>
        <v>0</v>
      </c>
      <c r="Y41" s="66">
        <f>SUMIFS('BAZA DANYCH'!$K:$K,'BAZA DANYCH'!$E:$E,$B41,'BAZA DANYCH'!$I:$I,$C41,'BAZA DANYCH'!$R:$R,Y$36)</f>
        <v>0</v>
      </c>
      <c r="Z41" s="66">
        <f>SUMIFS('BAZA DANYCH'!$K:$K,'BAZA DANYCH'!$E:$E,$B41,'BAZA DANYCH'!$I:$I,$C41,'BAZA DANYCH'!$R:$R,Z$36)</f>
        <v>0</v>
      </c>
      <c r="AA41" s="66">
        <f>SUMIFS('BAZA DANYCH'!$K:$K,'BAZA DANYCH'!$E:$E,$B41,'BAZA DANYCH'!$I:$I,$C41,'BAZA DANYCH'!$R:$R,AA$36)</f>
        <v>0</v>
      </c>
      <c r="AB41" s="66">
        <f>SUMIFS('BAZA DANYCH'!$K:$K,'BAZA DANYCH'!$E:$E,$B41,'BAZA DANYCH'!$I:$I,$C41,'BAZA DANYCH'!$R:$R,AB$36)</f>
        <v>0</v>
      </c>
      <c r="AC41" s="66">
        <f>SUMIFS('BAZA DANYCH'!$K:$K,'BAZA DANYCH'!$E:$E,$B41,'BAZA DANYCH'!$I:$I,$C41,'BAZA DANYCH'!$R:$R,AC$36)</f>
        <v>0</v>
      </c>
      <c r="AD41" s="66">
        <f>SUMIFS('BAZA DANYCH'!$K:$K,'BAZA DANYCH'!$E:$E,$B41,'BAZA DANYCH'!$I:$I,$C41,'BAZA DANYCH'!$R:$R,AD$36)</f>
        <v>0</v>
      </c>
      <c r="AE41" s="66">
        <f>SUMIFS('BAZA DANYCH'!$K:$K,'BAZA DANYCH'!$E:$E,$B41,'BAZA DANYCH'!$I:$I,$C41,'BAZA DANYCH'!$R:$R,AE$36)</f>
        <v>0</v>
      </c>
      <c r="AF41" s="66">
        <f>SUMIFS('BAZA DANYCH'!$K:$K,'BAZA DANYCH'!$E:$E,$B41,'BAZA DANYCH'!$I:$I,$C41,'BAZA DANYCH'!$R:$R,AF$36)</f>
        <v>0</v>
      </c>
      <c r="AG41" s="66">
        <f>SUMIFS('BAZA DANYCH'!$K:$K,'BAZA DANYCH'!$E:$E,$B41,'BAZA DANYCH'!$I:$I,$C41,'BAZA DANYCH'!$R:$R,AG$36)</f>
        <v>53</v>
      </c>
      <c r="AH41" s="66">
        <f>SUMIFS('BAZA DANYCH'!$K:$K,'BAZA DANYCH'!$E:$E,$B41,'BAZA DANYCH'!$I:$I,$C41,'BAZA DANYCH'!$R:$R,AH$36)</f>
        <v>0</v>
      </c>
      <c r="AI41" s="66">
        <f>SUMIFS('BAZA DANYCH'!$K:$K,'BAZA DANYCH'!$E:$E,$B41,'BAZA DANYCH'!$I:$I,$C41,'BAZA DANYCH'!$R:$R,AI$36)</f>
        <v>0</v>
      </c>
      <c r="AJ41" s="66">
        <f>SUMIFS('BAZA DANYCH'!$K:$K,'BAZA DANYCH'!$E:$E,$B41,'BAZA DANYCH'!$I:$I,$C41,'BAZA DANYCH'!$R:$R,AJ$36)</f>
        <v>0</v>
      </c>
    </row>
    <row r="42" spans="1:36" x14ac:dyDescent="0.2">
      <c r="B42" s="67" t="str">
        <f>B9</f>
        <v>KZ2</v>
      </c>
      <c r="C42" s="67" t="str">
        <f>C9</f>
        <v>do Wrocławia</v>
      </c>
      <c r="D42" s="65">
        <f>SUM(E42:AJ42)</f>
        <v>146</v>
      </c>
      <c r="E42" s="66">
        <f>SUMIFS('BAZA DANYCH'!$K:$K,'BAZA DANYCH'!$E:$E,$B42,'BAZA DANYCH'!$I:$I,$C42,'BAZA DANYCH'!$R:$R,E$36)</f>
        <v>0</v>
      </c>
      <c r="F42" s="66">
        <f>SUMIFS('BAZA DANYCH'!$K:$K,'BAZA DANYCH'!$E:$E,$B42,'BAZA DANYCH'!$I:$I,$C42,'BAZA DANYCH'!$R:$R,F$36)</f>
        <v>0</v>
      </c>
      <c r="G42" s="66">
        <f>SUMIFS('BAZA DANYCH'!$K:$K,'BAZA DANYCH'!$E:$E,$B42,'BAZA DANYCH'!$I:$I,$C42,'BAZA DANYCH'!$R:$R,G$36)</f>
        <v>79</v>
      </c>
      <c r="H42" s="66">
        <f>SUMIFS('BAZA DANYCH'!$K:$K,'BAZA DANYCH'!$E:$E,$B42,'BAZA DANYCH'!$I:$I,$C42,'BAZA DANYCH'!$R:$R,H$36)</f>
        <v>0</v>
      </c>
      <c r="I42" s="66">
        <f>SUMIFS('BAZA DANYCH'!$K:$K,'BAZA DANYCH'!$E:$E,$B42,'BAZA DANYCH'!$I:$I,$C42,'BAZA DANYCH'!$R:$R,I$36)</f>
        <v>0</v>
      </c>
      <c r="J42" s="66">
        <f>SUMIFS('BAZA DANYCH'!$K:$K,'BAZA DANYCH'!$E:$E,$B42,'BAZA DANYCH'!$I:$I,$C42,'BAZA DANYCH'!$R:$R,J$36)</f>
        <v>0</v>
      </c>
      <c r="K42" s="66">
        <f>SUMIFS('BAZA DANYCH'!$K:$K,'BAZA DANYCH'!$E:$E,$B42,'BAZA DANYCH'!$I:$I,$C42,'BAZA DANYCH'!$R:$R,K$36)</f>
        <v>0</v>
      </c>
      <c r="L42" s="66">
        <f>SUMIFS('BAZA DANYCH'!$K:$K,'BAZA DANYCH'!$E:$E,$B42,'BAZA DANYCH'!$I:$I,$C42,'BAZA DANYCH'!$R:$R,L$36)</f>
        <v>0</v>
      </c>
      <c r="M42" s="66">
        <f>SUMIFS('BAZA DANYCH'!$K:$K,'BAZA DANYCH'!$E:$E,$B42,'BAZA DANYCH'!$I:$I,$C42,'BAZA DANYCH'!$R:$R,M$36)</f>
        <v>0</v>
      </c>
      <c r="N42" s="66">
        <f>SUMIFS('BAZA DANYCH'!$K:$K,'BAZA DANYCH'!$E:$E,$B42,'BAZA DANYCH'!$I:$I,$C42,'BAZA DANYCH'!$R:$R,N$36)</f>
        <v>0</v>
      </c>
      <c r="O42" s="66">
        <f>SUMIFS('BAZA DANYCH'!$K:$K,'BAZA DANYCH'!$E:$E,$B42,'BAZA DANYCH'!$I:$I,$C42,'BAZA DANYCH'!$R:$R,O$36)</f>
        <v>0</v>
      </c>
      <c r="P42" s="66">
        <f>SUMIFS('BAZA DANYCH'!$K:$K,'BAZA DANYCH'!$E:$E,$B42,'BAZA DANYCH'!$I:$I,$C42,'BAZA DANYCH'!$R:$R,P$36)</f>
        <v>46</v>
      </c>
      <c r="Q42" s="66">
        <f>SUMIFS('BAZA DANYCH'!$K:$K,'BAZA DANYCH'!$E:$E,$B42,'BAZA DANYCH'!$I:$I,$C42,'BAZA DANYCH'!$R:$R,Q$36)</f>
        <v>0</v>
      </c>
      <c r="R42" s="66">
        <f>SUMIFS('BAZA DANYCH'!$K:$K,'BAZA DANYCH'!$E:$E,$B42,'BAZA DANYCH'!$I:$I,$C42,'BAZA DANYCH'!$R:$R,R$36)</f>
        <v>0</v>
      </c>
      <c r="S42" s="66">
        <f>SUMIFS('BAZA DANYCH'!$K:$K,'BAZA DANYCH'!$E:$E,$B42,'BAZA DANYCH'!$I:$I,$C42,'BAZA DANYCH'!$R:$R,S$36)</f>
        <v>0</v>
      </c>
      <c r="T42" s="66">
        <f>SUMIFS('BAZA DANYCH'!$K:$K,'BAZA DANYCH'!$E:$E,$B42,'BAZA DANYCH'!$I:$I,$C42,'BAZA DANYCH'!$R:$R,T$36)</f>
        <v>0</v>
      </c>
      <c r="U42" s="66">
        <f>SUMIFS('BAZA DANYCH'!$K:$K,'BAZA DANYCH'!$E:$E,$B42,'BAZA DANYCH'!$I:$I,$C42,'BAZA DANYCH'!$R:$R,U$36)</f>
        <v>0</v>
      </c>
      <c r="V42" s="66">
        <f>SUMIFS('BAZA DANYCH'!$K:$K,'BAZA DANYCH'!$E:$E,$B42,'BAZA DANYCH'!$I:$I,$C42,'BAZA DANYCH'!$R:$R,V$36)</f>
        <v>0</v>
      </c>
      <c r="W42" s="66">
        <f>SUMIFS('BAZA DANYCH'!$K:$K,'BAZA DANYCH'!$E:$E,$B42,'BAZA DANYCH'!$I:$I,$C42,'BAZA DANYCH'!$R:$R,W$36)</f>
        <v>0</v>
      </c>
      <c r="X42" s="66">
        <f>SUMIFS('BAZA DANYCH'!$K:$K,'BAZA DANYCH'!$E:$E,$B42,'BAZA DANYCH'!$I:$I,$C42,'BAZA DANYCH'!$R:$R,X$36)</f>
        <v>0</v>
      </c>
      <c r="Y42" s="66">
        <f>SUMIFS('BAZA DANYCH'!$K:$K,'BAZA DANYCH'!$E:$E,$B42,'BAZA DANYCH'!$I:$I,$C42,'BAZA DANYCH'!$R:$R,Y$36)</f>
        <v>0</v>
      </c>
      <c r="Z42" s="66">
        <f>SUMIFS('BAZA DANYCH'!$K:$K,'BAZA DANYCH'!$E:$E,$B42,'BAZA DANYCH'!$I:$I,$C42,'BAZA DANYCH'!$R:$R,Z$36)</f>
        <v>0</v>
      </c>
      <c r="AA42" s="66">
        <f>SUMIFS('BAZA DANYCH'!$K:$K,'BAZA DANYCH'!$E:$E,$B42,'BAZA DANYCH'!$I:$I,$C42,'BAZA DANYCH'!$R:$R,AA$36)</f>
        <v>21</v>
      </c>
      <c r="AB42" s="66">
        <f>SUMIFS('BAZA DANYCH'!$K:$K,'BAZA DANYCH'!$E:$E,$B42,'BAZA DANYCH'!$I:$I,$C42,'BAZA DANYCH'!$R:$R,AB$36)</f>
        <v>0</v>
      </c>
      <c r="AC42" s="66">
        <f>SUMIFS('BAZA DANYCH'!$K:$K,'BAZA DANYCH'!$E:$E,$B42,'BAZA DANYCH'!$I:$I,$C42,'BAZA DANYCH'!$R:$R,AC$36)</f>
        <v>0</v>
      </c>
      <c r="AD42" s="66">
        <f>SUMIFS('BAZA DANYCH'!$K:$K,'BAZA DANYCH'!$E:$E,$B42,'BAZA DANYCH'!$I:$I,$C42,'BAZA DANYCH'!$R:$R,AD$36)</f>
        <v>0</v>
      </c>
      <c r="AE42" s="66">
        <f>SUMIFS('BAZA DANYCH'!$K:$K,'BAZA DANYCH'!$E:$E,$B42,'BAZA DANYCH'!$I:$I,$C42,'BAZA DANYCH'!$R:$R,AE$36)</f>
        <v>0</v>
      </c>
      <c r="AF42" s="66">
        <f>SUMIFS('BAZA DANYCH'!$K:$K,'BAZA DANYCH'!$E:$E,$B42,'BAZA DANYCH'!$I:$I,$C42,'BAZA DANYCH'!$R:$R,AF$36)</f>
        <v>0</v>
      </c>
      <c r="AG42" s="66">
        <f>SUMIFS('BAZA DANYCH'!$K:$K,'BAZA DANYCH'!$E:$E,$B42,'BAZA DANYCH'!$I:$I,$C42,'BAZA DANYCH'!$R:$R,AG$36)</f>
        <v>0</v>
      </c>
      <c r="AH42" s="66">
        <f>SUMIFS('BAZA DANYCH'!$K:$K,'BAZA DANYCH'!$E:$E,$B42,'BAZA DANYCH'!$I:$I,$C42,'BAZA DANYCH'!$R:$R,AH$36)</f>
        <v>0</v>
      </c>
      <c r="AI42" s="66">
        <f>SUMIFS('BAZA DANYCH'!$K:$K,'BAZA DANYCH'!$E:$E,$B42,'BAZA DANYCH'!$I:$I,$C42,'BAZA DANYCH'!$R:$R,AI$36)</f>
        <v>0</v>
      </c>
      <c r="AJ42" s="66">
        <f>SUMIFS('BAZA DANYCH'!$K:$K,'BAZA DANYCH'!$E:$E,$B42,'BAZA DANYCH'!$I:$I,$C42,'BAZA DANYCH'!$R:$R,AJ$36)</f>
        <v>0</v>
      </c>
    </row>
    <row r="43" spans="1:36" x14ac:dyDescent="0.2">
      <c r="B43" s="171" t="s">
        <v>103</v>
      </c>
      <c r="C43" s="171"/>
      <c r="D43" s="115">
        <f t="shared" ref="D43:AJ43" si="12">SUM(D41:D42)</f>
        <v>270</v>
      </c>
      <c r="E43" s="115">
        <f t="shared" si="12"/>
        <v>17</v>
      </c>
      <c r="F43" s="115">
        <f t="shared" si="12"/>
        <v>0</v>
      </c>
      <c r="G43" s="115">
        <f t="shared" si="12"/>
        <v>79</v>
      </c>
      <c r="H43" s="115">
        <f t="shared" si="12"/>
        <v>0</v>
      </c>
      <c r="I43" s="115">
        <f t="shared" si="12"/>
        <v>0</v>
      </c>
      <c r="J43" s="115">
        <f t="shared" si="12"/>
        <v>0</v>
      </c>
      <c r="K43" s="115">
        <f t="shared" si="12"/>
        <v>0</v>
      </c>
      <c r="L43" s="115">
        <f t="shared" si="12"/>
        <v>0</v>
      </c>
      <c r="M43" s="115">
        <f t="shared" si="12"/>
        <v>0</v>
      </c>
      <c r="N43" s="115">
        <f t="shared" si="12"/>
        <v>0</v>
      </c>
      <c r="O43" s="115">
        <f t="shared" si="12"/>
        <v>0</v>
      </c>
      <c r="P43" s="115">
        <f t="shared" si="12"/>
        <v>46</v>
      </c>
      <c r="Q43" s="115">
        <f t="shared" si="12"/>
        <v>12</v>
      </c>
      <c r="R43" s="115">
        <f t="shared" si="12"/>
        <v>0</v>
      </c>
      <c r="S43" s="115">
        <f t="shared" si="12"/>
        <v>0</v>
      </c>
      <c r="T43" s="115">
        <f t="shared" si="12"/>
        <v>0</v>
      </c>
      <c r="U43" s="115">
        <f t="shared" si="12"/>
        <v>0</v>
      </c>
      <c r="V43" s="115">
        <f t="shared" si="12"/>
        <v>42</v>
      </c>
      <c r="W43" s="115">
        <f t="shared" si="12"/>
        <v>0</v>
      </c>
      <c r="X43" s="115">
        <f t="shared" si="12"/>
        <v>0</v>
      </c>
      <c r="Y43" s="115">
        <f t="shared" si="12"/>
        <v>0</v>
      </c>
      <c r="Z43" s="115">
        <f t="shared" si="12"/>
        <v>0</v>
      </c>
      <c r="AA43" s="115">
        <f t="shared" si="12"/>
        <v>21</v>
      </c>
      <c r="AB43" s="115">
        <f t="shared" si="12"/>
        <v>0</v>
      </c>
      <c r="AC43" s="115">
        <f t="shared" si="12"/>
        <v>0</v>
      </c>
      <c r="AD43" s="115">
        <f t="shared" si="12"/>
        <v>0</v>
      </c>
      <c r="AE43" s="115">
        <f t="shared" si="12"/>
        <v>0</v>
      </c>
      <c r="AF43" s="115">
        <f t="shared" si="12"/>
        <v>0</v>
      </c>
      <c r="AG43" s="115">
        <f t="shared" si="12"/>
        <v>53</v>
      </c>
      <c r="AH43" s="115">
        <f t="shared" si="12"/>
        <v>0</v>
      </c>
      <c r="AI43" s="115">
        <f t="shared" si="12"/>
        <v>0</v>
      </c>
      <c r="AJ43" s="115">
        <f t="shared" si="12"/>
        <v>0</v>
      </c>
    </row>
    <row r="44" spans="1:36" x14ac:dyDescent="0.2">
      <c r="B44" s="67" t="str">
        <f>B11</f>
        <v>KZ4</v>
      </c>
      <c r="C44" s="67" t="str">
        <f>C11</f>
        <v>z Wrocławia</v>
      </c>
      <c r="D44" s="65">
        <f>SUM(E44:AJ44)</f>
        <v>317</v>
      </c>
      <c r="E44" s="66">
        <f>SUMIFS('BAZA DANYCH'!$K:$K,'BAZA DANYCH'!$E:$E,$B44,'BAZA DANYCH'!$I:$I,$C44,'BAZA DANYCH'!$R:$R,E$36)</f>
        <v>0</v>
      </c>
      <c r="F44" s="66">
        <f>SUMIFS('BAZA DANYCH'!$K:$K,'BAZA DANYCH'!$E:$E,$B44,'BAZA DANYCH'!$I:$I,$C44,'BAZA DANYCH'!$R:$R,F$36)</f>
        <v>0</v>
      </c>
      <c r="G44" s="66">
        <f>SUMIFS('BAZA DANYCH'!$K:$K,'BAZA DANYCH'!$E:$E,$B44,'BAZA DANYCH'!$I:$I,$C44,'BAZA DANYCH'!$R:$R,G$36)</f>
        <v>0</v>
      </c>
      <c r="H44" s="66">
        <f>SUMIFS('BAZA DANYCH'!$K:$K,'BAZA DANYCH'!$E:$E,$B44,'BAZA DANYCH'!$I:$I,$C44,'BAZA DANYCH'!$R:$R,H$36)</f>
        <v>0</v>
      </c>
      <c r="I44" s="66">
        <f>SUMIFS('BAZA DANYCH'!$K:$K,'BAZA DANYCH'!$E:$E,$B44,'BAZA DANYCH'!$I:$I,$C44,'BAZA DANYCH'!$R:$R,I$36)</f>
        <v>0</v>
      </c>
      <c r="J44" s="66">
        <f>SUMIFS('BAZA DANYCH'!$K:$K,'BAZA DANYCH'!$E:$E,$B44,'BAZA DANYCH'!$I:$I,$C44,'BAZA DANYCH'!$R:$R,J$36)</f>
        <v>33</v>
      </c>
      <c r="K44" s="66">
        <f>SUMIFS('BAZA DANYCH'!$K:$K,'BAZA DANYCH'!$E:$E,$B44,'BAZA DANYCH'!$I:$I,$C44,'BAZA DANYCH'!$R:$R,K$36)</f>
        <v>0</v>
      </c>
      <c r="L44" s="66">
        <f>SUMIFS('BAZA DANYCH'!$K:$K,'BAZA DANYCH'!$E:$E,$B44,'BAZA DANYCH'!$I:$I,$C44,'BAZA DANYCH'!$R:$R,L$36)</f>
        <v>0</v>
      </c>
      <c r="M44" s="66">
        <f>SUMIFS('BAZA DANYCH'!$K:$K,'BAZA DANYCH'!$E:$E,$B44,'BAZA DANYCH'!$I:$I,$C44,'BAZA DANYCH'!$R:$R,M$36)</f>
        <v>0</v>
      </c>
      <c r="N44" s="66">
        <f>SUMIFS('BAZA DANYCH'!$K:$K,'BAZA DANYCH'!$E:$E,$B44,'BAZA DANYCH'!$I:$I,$C44,'BAZA DANYCH'!$R:$R,N$36)</f>
        <v>0</v>
      </c>
      <c r="O44" s="66">
        <f>SUMIFS('BAZA DANYCH'!$K:$K,'BAZA DANYCH'!$E:$E,$B44,'BAZA DANYCH'!$I:$I,$C44,'BAZA DANYCH'!$R:$R,O$36)</f>
        <v>0</v>
      </c>
      <c r="P44" s="66">
        <f>SUMIFS('BAZA DANYCH'!$K:$K,'BAZA DANYCH'!$E:$E,$B44,'BAZA DANYCH'!$I:$I,$C44,'BAZA DANYCH'!$R:$R,P$36)</f>
        <v>0</v>
      </c>
      <c r="Q44" s="66">
        <f>SUMIFS('BAZA DANYCH'!$K:$K,'BAZA DANYCH'!$E:$E,$B44,'BAZA DANYCH'!$I:$I,$C44,'BAZA DANYCH'!$R:$R,Q$36)</f>
        <v>0</v>
      </c>
      <c r="R44" s="66">
        <f>SUMIFS('BAZA DANYCH'!$K:$K,'BAZA DANYCH'!$E:$E,$B44,'BAZA DANYCH'!$I:$I,$C44,'BAZA DANYCH'!$R:$R,R$36)</f>
        <v>41</v>
      </c>
      <c r="S44" s="66">
        <f>SUMIFS('BAZA DANYCH'!$K:$K,'BAZA DANYCH'!$E:$E,$B44,'BAZA DANYCH'!$I:$I,$C44,'BAZA DANYCH'!$R:$R,S$36)</f>
        <v>0</v>
      </c>
      <c r="T44" s="66">
        <f>SUMIFS('BAZA DANYCH'!$K:$K,'BAZA DANYCH'!$E:$E,$B44,'BAZA DANYCH'!$I:$I,$C44,'BAZA DANYCH'!$R:$R,T$36)</f>
        <v>0</v>
      </c>
      <c r="U44" s="66">
        <f>SUMIFS('BAZA DANYCH'!$K:$K,'BAZA DANYCH'!$E:$E,$B44,'BAZA DANYCH'!$I:$I,$C44,'BAZA DANYCH'!$R:$R,U$36)</f>
        <v>0</v>
      </c>
      <c r="V44" s="66">
        <f>SUMIFS('BAZA DANYCH'!$K:$K,'BAZA DANYCH'!$E:$E,$B44,'BAZA DANYCH'!$I:$I,$C44,'BAZA DANYCH'!$R:$R,V$36)</f>
        <v>0</v>
      </c>
      <c r="W44" s="66">
        <f>SUMIFS('BAZA DANYCH'!$K:$K,'BAZA DANYCH'!$E:$E,$B44,'BAZA DANYCH'!$I:$I,$C44,'BAZA DANYCH'!$R:$R,W$36)</f>
        <v>0</v>
      </c>
      <c r="X44" s="66">
        <f>SUMIFS('BAZA DANYCH'!$K:$K,'BAZA DANYCH'!$E:$E,$B44,'BAZA DANYCH'!$I:$I,$C44,'BAZA DANYCH'!$R:$R,X$36)</f>
        <v>0</v>
      </c>
      <c r="Y44" s="66">
        <f>SUMIFS('BAZA DANYCH'!$K:$K,'BAZA DANYCH'!$E:$E,$B44,'BAZA DANYCH'!$I:$I,$C44,'BAZA DANYCH'!$R:$R,Y$36)</f>
        <v>0</v>
      </c>
      <c r="Z44" s="66">
        <f>SUMIFS('BAZA DANYCH'!$K:$K,'BAZA DANYCH'!$E:$E,$B44,'BAZA DANYCH'!$I:$I,$C44,'BAZA DANYCH'!$R:$R,Z$36)</f>
        <v>123</v>
      </c>
      <c r="AA44" s="66">
        <f>SUMIFS('BAZA DANYCH'!$K:$K,'BAZA DANYCH'!$E:$E,$B44,'BAZA DANYCH'!$I:$I,$C44,'BAZA DANYCH'!$R:$R,AA$36)</f>
        <v>0</v>
      </c>
      <c r="AB44" s="66">
        <f>SUMIFS('BAZA DANYCH'!$K:$K,'BAZA DANYCH'!$E:$E,$B44,'BAZA DANYCH'!$I:$I,$C44,'BAZA DANYCH'!$R:$R,AB$36)</f>
        <v>0</v>
      </c>
      <c r="AC44" s="66">
        <f>SUMIFS('BAZA DANYCH'!$K:$K,'BAZA DANYCH'!$E:$E,$B44,'BAZA DANYCH'!$I:$I,$C44,'BAZA DANYCH'!$R:$R,AC$36)</f>
        <v>0</v>
      </c>
      <c r="AD44" s="66">
        <f>SUMIFS('BAZA DANYCH'!$K:$K,'BAZA DANYCH'!$E:$E,$B44,'BAZA DANYCH'!$I:$I,$C44,'BAZA DANYCH'!$R:$R,AD$36)</f>
        <v>0</v>
      </c>
      <c r="AE44" s="66">
        <f>SUMIFS('BAZA DANYCH'!$K:$K,'BAZA DANYCH'!$E:$E,$B44,'BAZA DANYCH'!$I:$I,$C44,'BAZA DANYCH'!$R:$R,AE$36)</f>
        <v>21</v>
      </c>
      <c r="AF44" s="66">
        <f>SUMIFS('BAZA DANYCH'!$K:$K,'BAZA DANYCH'!$E:$E,$B44,'BAZA DANYCH'!$I:$I,$C44,'BAZA DANYCH'!$R:$R,AF$36)</f>
        <v>0</v>
      </c>
      <c r="AG44" s="66">
        <f>SUMIFS('BAZA DANYCH'!$K:$K,'BAZA DANYCH'!$E:$E,$B44,'BAZA DANYCH'!$I:$I,$C44,'BAZA DANYCH'!$R:$R,AG$36)</f>
        <v>0</v>
      </c>
      <c r="AH44" s="66">
        <f>SUMIFS('BAZA DANYCH'!$K:$K,'BAZA DANYCH'!$E:$E,$B44,'BAZA DANYCH'!$I:$I,$C44,'BAZA DANYCH'!$R:$R,AH$36)</f>
        <v>99</v>
      </c>
      <c r="AI44" s="66">
        <f>SUMIFS('BAZA DANYCH'!$K:$K,'BAZA DANYCH'!$E:$E,$B44,'BAZA DANYCH'!$I:$I,$C44,'BAZA DANYCH'!$R:$R,AI$36)</f>
        <v>0</v>
      </c>
      <c r="AJ44" s="66">
        <f>SUMIFS('BAZA DANYCH'!$K:$K,'BAZA DANYCH'!$E:$E,$B44,'BAZA DANYCH'!$I:$I,$C44,'BAZA DANYCH'!$R:$R,AJ$36)</f>
        <v>0</v>
      </c>
    </row>
    <row r="45" spans="1:36" x14ac:dyDescent="0.2">
      <c r="B45" s="67" t="str">
        <f>B12</f>
        <v>KZ4</v>
      </c>
      <c r="C45" s="67" t="str">
        <f>C12</f>
        <v>do Wrocławia</v>
      </c>
      <c r="D45" s="65">
        <f>SUM(E45:AJ45)</f>
        <v>343</v>
      </c>
      <c r="E45" s="66">
        <f>SUMIFS('BAZA DANYCH'!$K:$K,'BAZA DANYCH'!$E:$E,$B45,'BAZA DANYCH'!$I:$I,$C45,'BAZA DANYCH'!$R:$R,E$36)</f>
        <v>75</v>
      </c>
      <c r="F45" s="66">
        <f>SUMIFS('BAZA DANYCH'!$K:$K,'BAZA DANYCH'!$E:$E,$B45,'BAZA DANYCH'!$I:$I,$C45,'BAZA DANYCH'!$R:$R,F$36)</f>
        <v>0</v>
      </c>
      <c r="G45" s="66">
        <f>SUMIFS('BAZA DANYCH'!$K:$K,'BAZA DANYCH'!$E:$E,$B45,'BAZA DANYCH'!$I:$I,$C45,'BAZA DANYCH'!$R:$R,G$36)</f>
        <v>0</v>
      </c>
      <c r="H45" s="66">
        <f>SUMIFS('BAZA DANYCH'!$K:$K,'BAZA DANYCH'!$E:$E,$B45,'BAZA DANYCH'!$I:$I,$C45,'BAZA DANYCH'!$R:$R,H$36)</f>
        <v>0</v>
      </c>
      <c r="I45" s="66">
        <f>SUMIFS('BAZA DANYCH'!$K:$K,'BAZA DANYCH'!$E:$E,$B45,'BAZA DANYCH'!$I:$I,$C45,'BAZA DANYCH'!$R:$R,I$36)</f>
        <v>0</v>
      </c>
      <c r="J45" s="66">
        <f>SUMIFS('BAZA DANYCH'!$K:$K,'BAZA DANYCH'!$E:$E,$B45,'BAZA DANYCH'!$I:$I,$C45,'BAZA DANYCH'!$R:$R,J$36)</f>
        <v>71</v>
      </c>
      <c r="K45" s="66">
        <f>SUMIFS('BAZA DANYCH'!$K:$K,'BAZA DANYCH'!$E:$E,$B45,'BAZA DANYCH'!$I:$I,$C45,'BAZA DANYCH'!$R:$R,K$36)</f>
        <v>0</v>
      </c>
      <c r="L45" s="66">
        <f>SUMIFS('BAZA DANYCH'!$K:$K,'BAZA DANYCH'!$E:$E,$B45,'BAZA DANYCH'!$I:$I,$C45,'BAZA DANYCH'!$R:$R,L$36)</f>
        <v>0</v>
      </c>
      <c r="M45" s="66">
        <f>SUMIFS('BAZA DANYCH'!$K:$K,'BAZA DANYCH'!$E:$E,$B45,'BAZA DANYCH'!$I:$I,$C45,'BAZA DANYCH'!$R:$R,M$36)</f>
        <v>60</v>
      </c>
      <c r="N45" s="66">
        <f>SUMIFS('BAZA DANYCH'!$K:$K,'BAZA DANYCH'!$E:$E,$B45,'BAZA DANYCH'!$I:$I,$C45,'BAZA DANYCH'!$R:$R,N$36)</f>
        <v>0</v>
      </c>
      <c r="O45" s="66">
        <f>SUMIFS('BAZA DANYCH'!$K:$K,'BAZA DANYCH'!$E:$E,$B45,'BAZA DANYCH'!$I:$I,$C45,'BAZA DANYCH'!$R:$R,O$36)</f>
        <v>0</v>
      </c>
      <c r="P45" s="66">
        <f>SUMIFS('BAZA DANYCH'!$K:$K,'BAZA DANYCH'!$E:$E,$B45,'BAZA DANYCH'!$I:$I,$C45,'BAZA DANYCH'!$R:$R,P$36)</f>
        <v>0</v>
      </c>
      <c r="Q45" s="66">
        <f>SUMIFS('BAZA DANYCH'!$K:$K,'BAZA DANYCH'!$E:$E,$B45,'BAZA DANYCH'!$I:$I,$C45,'BAZA DANYCH'!$R:$R,Q$36)</f>
        <v>0</v>
      </c>
      <c r="R45" s="66">
        <f>SUMIFS('BAZA DANYCH'!$K:$K,'BAZA DANYCH'!$E:$E,$B45,'BAZA DANYCH'!$I:$I,$C45,'BAZA DANYCH'!$R:$R,R$36)</f>
        <v>36</v>
      </c>
      <c r="S45" s="66">
        <f>SUMIFS('BAZA DANYCH'!$K:$K,'BAZA DANYCH'!$E:$E,$B45,'BAZA DANYCH'!$I:$I,$C45,'BAZA DANYCH'!$R:$R,S$36)</f>
        <v>0</v>
      </c>
      <c r="T45" s="66">
        <f>SUMIFS('BAZA DANYCH'!$K:$K,'BAZA DANYCH'!$E:$E,$B45,'BAZA DANYCH'!$I:$I,$C45,'BAZA DANYCH'!$R:$R,T$36)</f>
        <v>0</v>
      </c>
      <c r="U45" s="66">
        <f>SUMIFS('BAZA DANYCH'!$K:$K,'BAZA DANYCH'!$E:$E,$B45,'BAZA DANYCH'!$I:$I,$C45,'BAZA DANYCH'!$R:$R,U$36)</f>
        <v>52</v>
      </c>
      <c r="V45" s="66">
        <f>SUMIFS('BAZA DANYCH'!$K:$K,'BAZA DANYCH'!$E:$E,$B45,'BAZA DANYCH'!$I:$I,$C45,'BAZA DANYCH'!$R:$R,V$36)</f>
        <v>0</v>
      </c>
      <c r="W45" s="66">
        <f>SUMIFS('BAZA DANYCH'!$K:$K,'BAZA DANYCH'!$E:$E,$B45,'BAZA DANYCH'!$I:$I,$C45,'BAZA DANYCH'!$R:$R,W$36)</f>
        <v>0</v>
      </c>
      <c r="X45" s="66">
        <f>SUMIFS('BAZA DANYCH'!$K:$K,'BAZA DANYCH'!$E:$E,$B45,'BAZA DANYCH'!$I:$I,$C45,'BAZA DANYCH'!$R:$R,X$36)</f>
        <v>0</v>
      </c>
      <c r="Y45" s="66">
        <f>SUMIFS('BAZA DANYCH'!$K:$K,'BAZA DANYCH'!$E:$E,$B45,'BAZA DANYCH'!$I:$I,$C45,'BAZA DANYCH'!$R:$R,Y$36)</f>
        <v>0</v>
      </c>
      <c r="Z45" s="66">
        <f>SUMIFS('BAZA DANYCH'!$K:$K,'BAZA DANYCH'!$E:$E,$B45,'BAZA DANYCH'!$I:$I,$C45,'BAZA DANYCH'!$R:$R,Z$36)</f>
        <v>0</v>
      </c>
      <c r="AA45" s="66">
        <f>SUMIFS('BAZA DANYCH'!$K:$K,'BAZA DANYCH'!$E:$E,$B45,'BAZA DANYCH'!$I:$I,$C45,'BAZA DANYCH'!$R:$R,AA$36)</f>
        <v>0</v>
      </c>
      <c r="AB45" s="66">
        <f>SUMIFS('BAZA DANYCH'!$K:$K,'BAZA DANYCH'!$E:$E,$B45,'BAZA DANYCH'!$I:$I,$C45,'BAZA DANYCH'!$R:$R,AB$36)</f>
        <v>0</v>
      </c>
      <c r="AC45" s="66">
        <f>SUMIFS('BAZA DANYCH'!$K:$K,'BAZA DANYCH'!$E:$E,$B45,'BAZA DANYCH'!$I:$I,$C45,'BAZA DANYCH'!$R:$R,AC$36)</f>
        <v>49</v>
      </c>
      <c r="AD45" s="66">
        <f>SUMIFS('BAZA DANYCH'!$K:$K,'BAZA DANYCH'!$E:$E,$B45,'BAZA DANYCH'!$I:$I,$C45,'BAZA DANYCH'!$R:$R,AD$36)</f>
        <v>0</v>
      </c>
      <c r="AE45" s="66">
        <f>SUMIFS('BAZA DANYCH'!$K:$K,'BAZA DANYCH'!$E:$E,$B45,'BAZA DANYCH'!$I:$I,$C45,'BAZA DANYCH'!$R:$R,AE$36)</f>
        <v>0</v>
      </c>
      <c r="AF45" s="66">
        <f>SUMIFS('BAZA DANYCH'!$K:$K,'BAZA DANYCH'!$E:$E,$B45,'BAZA DANYCH'!$I:$I,$C45,'BAZA DANYCH'!$R:$R,AF$36)</f>
        <v>0</v>
      </c>
      <c r="AG45" s="66">
        <f>SUMIFS('BAZA DANYCH'!$K:$K,'BAZA DANYCH'!$E:$E,$B45,'BAZA DANYCH'!$I:$I,$C45,'BAZA DANYCH'!$R:$R,AG$36)</f>
        <v>0</v>
      </c>
      <c r="AH45" s="66">
        <f>SUMIFS('BAZA DANYCH'!$K:$K,'BAZA DANYCH'!$E:$E,$B45,'BAZA DANYCH'!$I:$I,$C45,'BAZA DANYCH'!$R:$R,AH$36)</f>
        <v>0</v>
      </c>
      <c r="AI45" s="66">
        <f>SUMIFS('BAZA DANYCH'!$K:$K,'BAZA DANYCH'!$E:$E,$B45,'BAZA DANYCH'!$I:$I,$C45,'BAZA DANYCH'!$R:$R,AI$36)</f>
        <v>0</v>
      </c>
      <c r="AJ45" s="66">
        <f>SUMIFS('BAZA DANYCH'!$K:$K,'BAZA DANYCH'!$E:$E,$B45,'BAZA DANYCH'!$I:$I,$C45,'BAZA DANYCH'!$R:$R,AJ$36)</f>
        <v>0</v>
      </c>
    </row>
    <row r="46" spans="1:36" x14ac:dyDescent="0.2">
      <c r="B46" s="171" t="s">
        <v>96</v>
      </c>
      <c r="C46" s="171"/>
      <c r="D46" s="115">
        <f t="shared" ref="D46:AJ46" si="13">SUM(D44:D45)</f>
        <v>660</v>
      </c>
      <c r="E46" s="115">
        <f t="shared" si="13"/>
        <v>75</v>
      </c>
      <c r="F46" s="115">
        <f t="shared" si="13"/>
        <v>0</v>
      </c>
      <c r="G46" s="115">
        <f t="shared" si="13"/>
        <v>0</v>
      </c>
      <c r="H46" s="115">
        <f t="shared" si="13"/>
        <v>0</v>
      </c>
      <c r="I46" s="115">
        <f t="shared" si="13"/>
        <v>0</v>
      </c>
      <c r="J46" s="115">
        <f t="shared" si="13"/>
        <v>104</v>
      </c>
      <c r="K46" s="115">
        <f t="shared" si="13"/>
        <v>0</v>
      </c>
      <c r="L46" s="115">
        <f t="shared" si="13"/>
        <v>0</v>
      </c>
      <c r="M46" s="115">
        <f t="shared" si="13"/>
        <v>60</v>
      </c>
      <c r="N46" s="115">
        <f t="shared" si="13"/>
        <v>0</v>
      </c>
      <c r="O46" s="115">
        <f t="shared" si="13"/>
        <v>0</v>
      </c>
      <c r="P46" s="115">
        <f t="shared" si="13"/>
        <v>0</v>
      </c>
      <c r="Q46" s="115">
        <f t="shared" si="13"/>
        <v>0</v>
      </c>
      <c r="R46" s="115">
        <f t="shared" si="13"/>
        <v>77</v>
      </c>
      <c r="S46" s="115">
        <f t="shared" si="13"/>
        <v>0</v>
      </c>
      <c r="T46" s="115">
        <f t="shared" si="13"/>
        <v>0</v>
      </c>
      <c r="U46" s="115">
        <f t="shared" si="13"/>
        <v>52</v>
      </c>
      <c r="V46" s="115">
        <f t="shared" si="13"/>
        <v>0</v>
      </c>
      <c r="W46" s="115">
        <f t="shared" si="13"/>
        <v>0</v>
      </c>
      <c r="X46" s="115">
        <f t="shared" si="13"/>
        <v>0</v>
      </c>
      <c r="Y46" s="115">
        <f t="shared" si="13"/>
        <v>0</v>
      </c>
      <c r="Z46" s="115">
        <f t="shared" si="13"/>
        <v>123</v>
      </c>
      <c r="AA46" s="115">
        <f t="shared" si="13"/>
        <v>0</v>
      </c>
      <c r="AB46" s="115">
        <f t="shared" si="13"/>
        <v>0</v>
      </c>
      <c r="AC46" s="115">
        <f t="shared" si="13"/>
        <v>49</v>
      </c>
      <c r="AD46" s="115">
        <f t="shared" si="13"/>
        <v>0</v>
      </c>
      <c r="AE46" s="115">
        <f t="shared" si="13"/>
        <v>21</v>
      </c>
      <c r="AF46" s="115">
        <f t="shared" si="13"/>
        <v>0</v>
      </c>
      <c r="AG46" s="115">
        <f t="shared" si="13"/>
        <v>0</v>
      </c>
      <c r="AH46" s="115">
        <f t="shared" si="13"/>
        <v>99</v>
      </c>
      <c r="AI46" s="115">
        <f t="shared" si="13"/>
        <v>0</v>
      </c>
      <c r="AJ46" s="115">
        <f t="shared" si="13"/>
        <v>0</v>
      </c>
    </row>
    <row r="47" spans="1:36" x14ac:dyDescent="0.2">
      <c r="B47" s="67" t="str">
        <f>B14</f>
        <v>KZ5</v>
      </c>
      <c r="C47" s="67" t="str">
        <f>C14</f>
        <v>do Wrocławia</v>
      </c>
      <c r="D47" s="65">
        <f>SUM(E47:AJ47)</f>
        <v>1</v>
      </c>
      <c r="E47" s="66">
        <f>SUMIFS('BAZA DANYCH'!$K:$K,'BAZA DANYCH'!$E:$E,$B47,'BAZA DANYCH'!$I:$I,$C47,'BAZA DANYCH'!$R:$R,E$36)</f>
        <v>0</v>
      </c>
      <c r="F47" s="66">
        <f>SUMIFS('BAZA DANYCH'!$K:$K,'BAZA DANYCH'!$E:$E,$B47,'BAZA DANYCH'!$I:$I,$C47,'BAZA DANYCH'!$R:$R,F$36)</f>
        <v>0</v>
      </c>
      <c r="G47" s="66">
        <f>SUMIFS('BAZA DANYCH'!$K:$K,'BAZA DANYCH'!$E:$E,$B47,'BAZA DANYCH'!$I:$I,$C47,'BAZA DANYCH'!$R:$R,G$36)</f>
        <v>0</v>
      </c>
      <c r="H47" s="66">
        <f>SUMIFS('BAZA DANYCH'!$K:$K,'BAZA DANYCH'!$E:$E,$B47,'BAZA DANYCH'!$I:$I,$C47,'BAZA DANYCH'!$R:$R,H$36)</f>
        <v>0</v>
      </c>
      <c r="I47" s="66">
        <f>SUMIFS('BAZA DANYCH'!$K:$K,'BAZA DANYCH'!$E:$E,$B47,'BAZA DANYCH'!$I:$I,$C47,'BAZA DANYCH'!$R:$R,I$36)</f>
        <v>0</v>
      </c>
      <c r="J47" s="66">
        <f>SUMIFS('BAZA DANYCH'!$K:$K,'BAZA DANYCH'!$E:$E,$B47,'BAZA DANYCH'!$I:$I,$C47,'BAZA DANYCH'!$R:$R,J$36)</f>
        <v>0</v>
      </c>
      <c r="K47" s="66">
        <f>SUMIFS('BAZA DANYCH'!$K:$K,'BAZA DANYCH'!$E:$E,$B47,'BAZA DANYCH'!$I:$I,$C47,'BAZA DANYCH'!$R:$R,K$36)</f>
        <v>0</v>
      </c>
      <c r="L47" s="66">
        <f>SUMIFS('BAZA DANYCH'!$K:$K,'BAZA DANYCH'!$E:$E,$B47,'BAZA DANYCH'!$I:$I,$C47,'BAZA DANYCH'!$R:$R,L$36)</f>
        <v>0</v>
      </c>
      <c r="M47" s="66">
        <f>SUMIFS('BAZA DANYCH'!$K:$K,'BAZA DANYCH'!$E:$E,$B47,'BAZA DANYCH'!$I:$I,$C47,'BAZA DANYCH'!$R:$R,M$36)</f>
        <v>0</v>
      </c>
      <c r="N47" s="66">
        <f>SUMIFS('BAZA DANYCH'!$K:$K,'BAZA DANYCH'!$E:$E,$B47,'BAZA DANYCH'!$I:$I,$C47,'BAZA DANYCH'!$R:$R,N$36)</f>
        <v>0</v>
      </c>
      <c r="O47" s="66">
        <f>SUMIFS('BAZA DANYCH'!$K:$K,'BAZA DANYCH'!$E:$E,$B47,'BAZA DANYCH'!$I:$I,$C47,'BAZA DANYCH'!$R:$R,O$36)</f>
        <v>0</v>
      </c>
      <c r="P47" s="66">
        <f>SUMIFS('BAZA DANYCH'!$K:$K,'BAZA DANYCH'!$E:$E,$B47,'BAZA DANYCH'!$I:$I,$C47,'BAZA DANYCH'!$R:$R,P$36)</f>
        <v>0</v>
      </c>
      <c r="Q47" s="66">
        <f>SUMIFS('BAZA DANYCH'!$K:$K,'BAZA DANYCH'!$E:$E,$B47,'BAZA DANYCH'!$I:$I,$C47,'BAZA DANYCH'!$R:$R,Q$36)</f>
        <v>0</v>
      </c>
      <c r="R47" s="66">
        <f>SUMIFS('BAZA DANYCH'!$K:$K,'BAZA DANYCH'!$E:$E,$B47,'BAZA DANYCH'!$I:$I,$C47,'BAZA DANYCH'!$R:$R,R$36)</f>
        <v>0</v>
      </c>
      <c r="S47" s="66">
        <f>SUMIFS('BAZA DANYCH'!$K:$K,'BAZA DANYCH'!$E:$E,$B47,'BAZA DANYCH'!$I:$I,$C47,'BAZA DANYCH'!$R:$R,S$36)</f>
        <v>0</v>
      </c>
      <c r="T47" s="66">
        <f>SUMIFS('BAZA DANYCH'!$K:$K,'BAZA DANYCH'!$E:$E,$B47,'BAZA DANYCH'!$I:$I,$C47,'BAZA DANYCH'!$R:$R,T$36)</f>
        <v>0</v>
      </c>
      <c r="U47" s="66">
        <f>SUMIFS('BAZA DANYCH'!$K:$K,'BAZA DANYCH'!$E:$E,$B47,'BAZA DANYCH'!$I:$I,$C47,'BAZA DANYCH'!$R:$R,U$36)</f>
        <v>0</v>
      </c>
      <c r="V47" s="66">
        <f>SUMIFS('BAZA DANYCH'!$K:$K,'BAZA DANYCH'!$E:$E,$B47,'BAZA DANYCH'!$I:$I,$C47,'BAZA DANYCH'!$R:$R,V$36)</f>
        <v>0</v>
      </c>
      <c r="W47" s="66">
        <f>SUMIFS('BAZA DANYCH'!$K:$K,'BAZA DANYCH'!$E:$E,$B47,'BAZA DANYCH'!$I:$I,$C47,'BAZA DANYCH'!$R:$R,W$36)</f>
        <v>0</v>
      </c>
      <c r="X47" s="66">
        <f>SUMIFS('BAZA DANYCH'!$K:$K,'BAZA DANYCH'!$E:$E,$B47,'BAZA DANYCH'!$I:$I,$C47,'BAZA DANYCH'!$R:$R,X$36)</f>
        <v>0</v>
      </c>
      <c r="Y47" s="66">
        <f>SUMIFS('BAZA DANYCH'!$K:$K,'BAZA DANYCH'!$E:$E,$B47,'BAZA DANYCH'!$I:$I,$C47,'BAZA DANYCH'!$R:$R,Y$36)</f>
        <v>0</v>
      </c>
      <c r="Z47" s="66">
        <f>SUMIFS('BAZA DANYCH'!$K:$K,'BAZA DANYCH'!$E:$E,$B47,'BAZA DANYCH'!$I:$I,$C47,'BAZA DANYCH'!$R:$R,Z$36)</f>
        <v>0</v>
      </c>
      <c r="AA47" s="66">
        <f>SUMIFS('BAZA DANYCH'!$K:$K,'BAZA DANYCH'!$E:$E,$B47,'BAZA DANYCH'!$I:$I,$C47,'BAZA DANYCH'!$R:$R,AA$36)</f>
        <v>0</v>
      </c>
      <c r="AB47" s="66">
        <f>SUMIFS('BAZA DANYCH'!$K:$K,'BAZA DANYCH'!$E:$E,$B47,'BAZA DANYCH'!$I:$I,$C47,'BAZA DANYCH'!$R:$R,AB$36)</f>
        <v>0</v>
      </c>
      <c r="AC47" s="66">
        <f>SUMIFS('BAZA DANYCH'!$K:$K,'BAZA DANYCH'!$E:$E,$B47,'BAZA DANYCH'!$I:$I,$C47,'BAZA DANYCH'!$R:$R,AC$36)</f>
        <v>0</v>
      </c>
      <c r="AD47" s="66">
        <f>SUMIFS('BAZA DANYCH'!$K:$K,'BAZA DANYCH'!$E:$E,$B47,'BAZA DANYCH'!$I:$I,$C47,'BAZA DANYCH'!$R:$R,AD$36)</f>
        <v>0</v>
      </c>
      <c r="AE47" s="66">
        <f>SUMIFS('BAZA DANYCH'!$K:$K,'BAZA DANYCH'!$E:$E,$B47,'BAZA DANYCH'!$I:$I,$C47,'BAZA DANYCH'!$R:$R,AE$36)</f>
        <v>0</v>
      </c>
      <c r="AF47" s="66">
        <f>SUMIFS('BAZA DANYCH'!$K:$K,'BAZA DANYCH'!$E:$E,$B47,'BAZA DANYCH'!$I:$I,$C47,'BAZA DANYCH'!$R:$R,AF$36)</f>
        <v>0</v>
      </c>
      <c r="AG47" s="66">
        <f>SUMIFS('BAZA DANYCH'!$K:$K,'BAZA DANYCH'!$E:$E,$B47,'BAZA DANYCH'!$I:$I,$C47,'BAZA DANYCH'!$R:$R,AG$36)</f>
        <v>1</v>
      </c>
      <c r="AH47" s="66">
        <f>SUMIFS('BAZA DANYCH'!$K:$K,'BAZA DANYCH'!$E:$E,$B47,'BAZA DANYCH'!$I:$I,$C47,'BAZA DANYCH'!$R:$R,AH$36)</f>
        <v>0</v>
      </c>
      <c r="AI47" s="66">
        <f>SUMIFS('BAZA DANYCH'!$K:$K,'BAZA DANYCH'!$E:$E,$B47,'BAZA DANYCH'!$I:$I,$C47,'BAZA DANYCH'!$R:$R,AI$36)</f>
        <v>0</v>
      </c>
      <c r="AJ47" s="66">
        <f>SUMIFS('BAZA DANYCH'!$K:$K,'BAZA DANYCH'!$E:$E,$B47,'BAZA DANYCH'!$I:$I,$C47,'BAZA DANYCH'!$R:$R,AJ$36)</f>
        <v>0</v>
      </c>
    </row>
    <row r="48" spans="1:36" x14ac:dyDescent="0.2">
      <c r="B48" s="67" t="str">
        <f>B15</f>
        <v>KZ5</v>
      </c>
      <c r="C48" s="67" t="str">
        <f>C15</f>
        <v>z Wrocławia</v>
      </c>
      <c r="D48" s="65">
        <f>SUM(E48:AJ48)</f>
        <v>3</v>
      </c>
      <c r="E48" s="66">
        <f>SUMIFS('BAZA DANYCH'!$K:$K,'BAZA DANYCH'!$E:$E,$B48,'BAZA DANYCH'!$I:$I,$C48,'BAZA DANYCH'!$R:$R,E$36)</f>
        <v>0</v>
      </c>
      <c r="F48" s="66">
        <f>SUMIFS('BAZA DANYCH'!$K:$K,'BAZA DANYCH'!$E:$E,$B48,'BAZA DANYCH'!$I:$I,$C48,'BAZA DANYCH'!$R:$R,F$36)</f>
        <v>0</v>
      </c>
      <c r="G48" s="66">
        <f>SUMIFS('BAZA DANYCH'!$K:$K,'BAZA DANYCH'!$E:$E,$B48,'BAZA DANYCH'!$I:$I,$C48,'BAZA DANYCH'!$R:$R,G$36)</f>
        <v>0</v>
      </c>
      <c r="H48" s="66">
        <f>SUMIFS('BAZA DANYCH'!$K:$K,'BAZA DANYCH'!$E:$E,$B48,'BAZA DANYCH'!$I:$I,$C48,'BAZA DANYCH'!$R:$R,H$36)</f>
        <v>0</v>
      </c>
      <c r="I48" s="66">
        <f>SUMIFS('BAZA DANYCH'!$K:$K,'BAZA DANYCH'!$E:$E,$B48,'BAZA DANYCH'!$I:$I,$C48,'BAZA DANYCH'!$R:$R,I$36)</f>
        <v>0</v>
      </c>
      <c r="J48" s="66">
        <f>SUMIFS('BAZA DANYCH'!$K:$K,'BAZA DANYCH'!$E:$E,$B48,'BAZA DANYCH'!$I:$I,$C48,'BAZA DANYCH'!$R:$R,J$36)</f>
        <v>0</v>
      </c>
      <c r="K48" s="66">
        <f>SUMIFS('BAZA DANYCH'!$K:$K,'BAZA DANYCH'!$E:$E,$B48,'BAZA DANYCH'!$I:$I,$C48,'BAZA DANYCH'!$R:$R,K$36)</f>
        <v>0</v>
      </c>
      <c r="L48" s="66">
        <f>SUMIFS('BAZA DANYCH'!$K:$K,'BAZA DANYCH'!$E:$E,$B48,'BAZA DANYCH'!$I:$I,$C48,'BAZA DANYCH'!$R:$R,L$36)</f>
        <v>0</v>
      </c>
      <c r="M48" s="66">
        <f>SUMIFS('BAZA DANYCH'!$K:$K,'BAZA DANYCH'!$E:$E,$B48,'BAZA DANYCH'!$I:$I,$C48,'BAZA DANYCH'!$R:$R,M$36)</f>
        <v>0</v>
      </c>
      <c r="N48" s="66">
        <f>SUMIFS('BAZA DANYCH'!$K:$K,'BAZA DANYCH'!$E:$E,$B48,'BAZA DANYCH'!$I:$I,$C48,'BAZA DANYCH'!$R:$R,N$36)</f>
        <v>0</v>
      </c>
      <c r="O48" s="66">
        <f>SUMIFS('BAZA DANYCH'!$K:$K,'BAZA DANYCH'!$E:$E,$B48,'BAZA DANYCH'!$I:$I,$C48,'BAZA DANYCH'!$R:$R,O$36)</f>
        <v>0</v>
      </c>
      <c r="P48" s="66">
        <f>SUMIFS('BAZA DANYCH'!$K:$K,'BAZA DANYCH'!$E:$E,$B48,'BAZA DANYCH'!$I:$I,$C48,'BAZA DANYCH'!$R:$R,P$36)</f>
        <v>0</v>
      </c>
      <c r="Q48" s="66">
        <f>SUMIFS('BAZA DANYCH'!$K:$K,'BAZA DANYCH'!$E:$E,$B48,'BAZA DANYCH'!$I:$I,$C48,'BAZA DANYCH'!$R:$R,Q$36)</f>
        <v>0</v>
      </c>
      <c r="R48" s="66">
        <f>SUMIFS('BAZA DANYCH'!$K:$K,'BAZA DANYCH'!$E:$E,$B48,'BAZA DANYCH'!$I:$I,$C48,'BAZA DANYCH'!$R:$R,R$36)</f>
        <v>0</v>
      </c>
      <c r="S48" s="66">
        <f>SUMIFS('BAZA DANYCH'!$K:$K,'BAZA DANYCH'!$E:$E,$B48,'BAZA DANYCH'!$I:$I,$C48,'BAZA DANYCH'!$R:$R,S$36)</f>
        <v>0</v>
      </c>
      <c r="T48" s="66">
        <f>SUMIFS('BAZA DANYCH'!$K:$K,'BAZA DANYCH'!$E:$E,$B48,'BAZA DANYCH'!$I:$I,$C48,'BAZA DANYCH'!$R:$R,T$36)</f>
        <v>0</v>
      </c>
      <c r="U48" s="66">
        <f>SUMIFS('BAZA DANYCH'!$K:$K,'BAZA DANYCH'!$E:$E,$B48,'BAZA DANYCH'!$I:$I,$C48,'BAZA DANYCH'!$R:$R,U$36)</f>
        <v>0</v>
      </c>
      <c r="V48" s="66">
        <f>SUMIFS('BAZA DANYCH'!$K:$K,'BAZA DANYCH'!$E:$E,$B48,'BAZA DANYCH'!$I:$I,$C48,'BAZA DANYCH'!$R:$R,V$36)</f>
        <v>0</v>
      </c>
      <c r="W48" s="66">
        <f>SUMIFS('BAZA DANYCH'!$K:$K,'BAZA DANYCH'!$E:$E,$B48,'BAZA DANYCH'!$I:$I,$C48,'BAZA DANYCH'!$R:$R,W$36)</f>
        <v>0</v>
      </c>
      <c r="X48" s="66">
        <f>SUMIFS('BAZA DANYCH'!$K:$K,'BAZA DANYCH'!$E:$E,$B48,'BAZA DANYCH'!$I:$I,$C48,'BAZA DANYCH'!$R:$R,X$36)</f>
        <v>0</v>
      </c>
      <c r="Y48" s="66">
        <f>SUMIFS('BAZA DANYCH'!$K:$K,'BAZA DANYCH'!$E:$E,$B48,'BAZA DANYCH'!$I:$I,$C48,'BAZA DANYCH'!$R:$R,Y$36)</f>
        <v>0</v>
      </c>
      <c r="Z48" s="66">
        <f>SUMIFS('BAZA DANYCH'!$K:$K,'BAZA DANYCH'!$E:$E,$B48,'BAZA DANYCH'!$I:$I,$C48,'BAZA DANYCH'!$R:$R,Z$36)</f>
        <v>0</v>
      </c>
      <c r="AA48" s="66">
        <f>SUMIFS('BAZA DANYCH'!$K:$K,'BAZA DANYCH'!$E:$E,$B48,'BAZA DANYCH'!$I:$I,$C48,'BAZA DANYCH'!$R:$R,AA$36)</f>
        <v>0</v>
      </c>
      <c r="AB48" s="66">
        <f>SUMIFS('BAZA DANYCH'!$K:$K,'BAZA DANYCH'!$E:$E,$B48,'BAZA DANYCH'!$I:$I,$C48,'BAZA DANYCH'!$R:$R,AB$36)</f>
        <v>0</v>
      </c>
      <c r="AC48" s="66">
        <f>SUMIFS('BAZA DANYCH'!$K:$K,'BAZA DANYCH'!$E:$E,$B48,'BAZA DANYCH'!$I:$I,$C48,'BAZA DANYCH'!$R:$R,AC$36)</f>
        <v>0</v>
      </c>
      <c r="AD48" s="66">
        <f>SUMIFS('BAZA DANYCH'!$K:$K,'BAZA DANYCH'!$E:$E,$B48,'BAZA DANYCH'!$I:$I,$C48,'BAZA DANYCH'!$R:$R,AD$36)</f>
        <v>0</v>
      </c>
      <c r="AE48" s="66">
        <f>SUMIFS('BAZA DANYCH'!$K:$K,'BAZA DANYCH'!$E:$E,$B48,'BAZA DANYCH'!$I:$I,$C48,'BAZA DANYCH'!$R:$R,AE$36)</f>
        <v>0</v>
      </c>
      <c r="AF48" s="66">
        <f>SUMIFS('BAZA DANYCH'!$K:$K,'BAZA DANYCH'!$E:$E,$B48,'BAZA DANYCH'!$I:$I,$C48,'BAZA DANYCH'!$R:$R,AF$36)</f>
        <v>0</v>
      </c>
      <c r="AG48" s="66">
        <f>SUMIFS('BAZA DANYCH'!$K:$K,'BAZA DANYCH'!$E:$E,$B48,'BAZA DANYCH'!$I:$I,$C48,'BAZA DANYCH'!$R:$R,AG$36)</f>
        <v>0</v>
      </c>
      <c r="AH48" s="66">
        <f>SUMIFS('BAZA DANYCH'!$K:$K,'BAZA DANYCH'!$E:$E,$B48,'BAZA DANYCH'!$I:$I,$C48,'BAZA DANYCH'!$R:$R,AH$36)</f>
        <v>0</v>
      </c>
      <c r="AI48" s="66">
        <f>SUMIFS('BAZA DANYCH'!$K:$K,'BAZA DANYCH'!$E:$E,$B48,'BAZA DANYCH'!$I:$I,$C48,'BAZA DANYCH'!$R:$R,AI$36)</f>
        <v>0</v>
      </c>
      <c r="AJ48" s="66">
        <f>SUMIFS('BAZA DANYCH'!$K:$K,'BAZA DANYCH'!$E:$E,$B48,'BAZA DANYCH'!$I:$I,$C48,'BAZA DANYCH'!$R:$R,AJ$36)</f>
        <v>3</v>
      </c>
    </row>
    <row r="49" spans="2:36" x14ac:dyDescent="0.2">
      <c r="B49" s="171" t="s">
        <v>97</v>
      </c>
      <c r="C49" s="171"/>
      <c r="D49" s="115">
        <f t="shared" ref="D49:AJ49" si="14">SUM(D47:D48)</f>
        <v>4</v>
      </c>
      <c r="E49" s="115">
        <f t="shared" si="14"/>
        <v>0</v>
      </c>
      <c r="F49" s="115">
        <f t="shared" si="14"/>
        <v>0</v>
      </c>
      <c r="G49" s="115">
        <f t="shared" si="14"/>
        <v>0</v>
      </c>
      <c r="H49" s="115">
        <f t="shared" si="14"/>
        <v>0</v>
      </c>
      <c r="I49" s="115">
        <f t="shared" si="14"/>
        <v>0</v>
      </c>
      <c r="J49" s="115">
        <f t="shared" si="14"/>
        <v>0</v>
      </c>
      <c r="K49" s="115">
        <f t="shared" si="14"/>
        <v>0</v>
      </c>
      <c r="L49" s="115">
        <f t="shared" si="14"/>
        <v>0</v>
      </c>
      <c r="M49" s="115">
        <f t="shared" si="14"/>
        <v>0</v>
      </c>
      <c r="N49" s="115">
        <f t="shared" si="14"/>
        <v>0</v>
      </c>
      <c r="O49" s="115">
        <f t="shared" si="14"/>
        <v>0</v>
      </c>
      <c r="P49" s="115">
        <f t="shared" si="14"/>
        <v>0</v>
      </c>
      <c r="Q49" s="115">
        <f t="shared" si="14"/>
        <v>0</v>
      </c>
      <c r="R49" s="115">
        <f t="shared" si="14"/>
        <v>0</v>
      </c>
      <c r="S49" s="115">
        <f t="shared" si="14"/>
        <v>0</v>
      </c>
      <c r="T49" s="115">
        <f t="shared" si="14"/>
        <v>0</v>
      </c>
      <c r="U49" s="115">
        <f t="shared" si="14"/>
        <v>0</v>
      </c>
      <c r="V49" s="115">
        <f t="shared" si="14"/>
        <v>0</v>
      </c>
      <c r="W49" s="115">
        <f t="shared" si="14"/>
        <v>0</v>
      </c>
      <c r="X49" s="115">
        <f t="shared" si="14"/>
        <v>0</v>
      </c>
      <c r="Y49" s="115">
        <f t="shared" si="14"/>
        <v>0</v>
      </c>
      <c r="Z49" s="115">
        <f t="shared" si="14"/>
        <v>0</v>
      </c>
      <c r="AA49" s="115">
        <f t="shared" si="14"/>
        <v>0</v>
      </c>
      <c r="AB49" s="115">
        <f t="shared" si="14"/>
        <v>0</v>
      </c>
      <c r="AC49" s="115">
        <f t="shared" si="14"/>
        <v>0</v>
      </c>
      <c r="AD49" s="115">
        <f t="shared" si="14"/>
        <v>0</v>
      </c>
      <c r="AE49" s="115">
        <f t="shared" si="14"/>
        <v>0</v>
      </c>
      <c r="AF49" s="115">
        <f t="shared" si="14"/>
        <v>0</v>
      </c>
      <c r="AG49" s="115">
        <f t="shared" si="14"/>
        <v>1</v>
      </c>
      <c r="AH49" s="115">
        <f t="shared" si="14"/>
        <v>0</v>
      </c>
      <c r="AI49" s="115">
        <f t="shared" si="14"/>
        <v>0</v>
      </c>
      <c r="AJ49" s="115">
        <f t="shared" si="14"/>
        <v>3</v>
      </c>
    </row>
    <row r="50" spans="2:36" x14ac:dyDescent="0.2">
      <c r="B50" s="67" t="str">
        <f>B17</f>
        <v>KZ6</v>
      </c>
      <c r="C50" s="67" t="str">
        <f>C17</f>
        <v>z Wrocławia</v>
      </c>
      <c r="D50" s="65">
        <f>SUM(E50:AJ50)</f>
        <v>615</v>
      </c>
      <c r="E50" s="66">
        <f>SUMIFS('BAZA DANYCH'!$K:$K,'BAZA DANYCH'!$E:$E,$B50,'BAZA DANYCH'!$I:$I,$C50,'BAZA DANYCH'!$R:$R,E$36)</f>
        <v>0</v>
      </c>
      <c r="F50" s="66">
        <f>SUMIFS('BAZA DANYCH'!$K:$K,'BAZA DANYCH'!$E:$E,$B50,'BAZA DANYCH'!$I:$I,$C50,'BAZA DANYCH'!$R:$R,F$36)</f>
        <v>0</v>
      </c>
      <c r="G50" s="66">
        <f>SUMIFS('BAZA DANYCH'!$K:$K,'BAZA DANYCH'!$E:$E,$B50,'BAZA DANYCH'!$I:$I,$C50,'BAZA DANYCH'!$R:$R,G$36)</f>
        <v>0</v>
      </c>
      <c r="H50" s="66">
        <f>SUMIFS('BAZA DANYCH'!$K:$K,'BAZA DANYCH'!$E:$E,$B50,'BAZA DANYCH'!$I:$I,$C50,'BAZA DANYCH'!$R:$R,H$36)</f>
        <v>0</v>
      </c>
      <c r="I50" s="66">
        <f>SUMIFS('BAZA DANYCH'!$K:$K,'BAZA DANYCH'!$E:$E,$B50,'BAZA DANYCH'!$I:$I,$C50,'BAZA DANYCH'!$R:$R,I$36)</f>
        <v>44</v>
      </c>
      <c r="J50" s="66">
        <f>SUMIFS('BAZA DANYCH'!$K:$K,'BAZA DANYCH'!$E:$E,$B50,'BAZA DANYCH'!$I:$I,$C50,'BAZA DANYCH'!$R:$R,J$36)</f>
        <v>0</v>
      </c>
      <c r="K50" s="66">
        <f>SUMIFS('BAZA DANYCH'!$K:$K,'BAZA DANYCH'!$E:$E,$B50,'BAZA DANYCH'!$I:$I,$C50,'BAZA DANYCH'!$R:$R,K$36)</f>
        <v>0</v>
      </c>
      <c r="L50" s="66">
        <f>SUMIFS('BAZA DANYCH'!$K:$K,'BAZA DANYCH'!$E:$E,$B50,'BAZA DANYCH'!$I:$I,$C50,'BAZA DANYCH'!$R:$R,L$36)</f>
        <v>0</v>
      </c>
      <c r="M50" s="66">
        <f>SUMIFS('BAZA DANYCH'!$K:$K,'BAZA DANYCH'!$E:$E,$B50,'BAZA DANYCH'!$I:$I,$C50,'BAZA DANYCH'!$R:$R,M$36)</f>
        <v>0</v>
      </c>
      <c r="N50" s="66">
        <f>SUMIFS('BAZA DANYCH'!$K:$K,'BAZA DANYCH'!$E:$E,$B50,'BAZA DANYCH'!$I:$I,$C50,'BAZA DANYCH'!$R:$R,N$36)</f>
        <v>0</v>
      </c>
      <c r="O50" s="66">
        <f>SUMIFS('BAZA DANYCH'!$K:$K,'BAZA DANYCH'!$E:$E,$B50,'BAZA DANYCH'!$I:$I,$C50,'BAZA DANYCH'!$R:$R,O$36)</f>
        <v>79</v>
      </c>
      <c r="P50" s="66">
        <f>SUMIFS('BAZA DANYCH'!$K:$K,'BAZA DANYCH'!$E:$E,$B50,'BAZA DANYCH'!$I:$I,$C50,'BAZA DANYCH'!$R:$R,P$36)</f>
        <v>0</v>
      </c>
      <c r="Q50" s="66">
        <f>SUMIFS('BAZA DANYCH'!$K:$K,'BAZA DANYCH'!$E:$E,$B50,'BAZA DANYCH'!$I:$I,$C50,'BAZA DANYCH'!$R:$R,Q$36)</f>
        <v>0</v>
      </c>
      <c r="R50" s="66">
        <f>SUMIFS('BAZA DANYCH'!$K:$K,'BAZA DANYCH'!$E:$E,$B50,'BAZA DANYCH'!$I:$I,$C50,'BAZA DANYCH'!$R:$R,R$36)</f>
        <v>35</v>
      </c>
      <c r="S50" s="66">
        <f>SUMIFS('BAZA DANYCH'!$K:$K,'BAZA DANYCH'!$E:$E,$B50,'BAZA DANYCH'!$I:$I,$C50,'BAZA DANYCH'!$R:$R,S$36)</f>
        <v>0</v>
      </c>
      <c r="T50" s="66">
        <f>SUMIFS('BAZA DANYCH'!$K:$K,'BAZA DANYCH'!$E:$E,$B50,'BAZA DANYCH'!$I:$I,$C50,'BAZA DANYCH'!$R:$R,T$36)</f>
        <v>0</v>
      </c>
      <c r="U50" s="66">
        <f>SUMIFS('BAZA DANYCH'!$K:$K,'BAZA DANYCH'!$E:$E,$B50,'BAZA DANYCH'!$I:$I,$C50,'BAZA DANYCH'!$R:$R,U$36)</f>
        <v>86</v>
      </c>
      <c r="V50" s="66">
        <f>SUMIFS('BAZA DANYCH'!$K:$K,'BAZA DANYCH'!$E:$E,$B50,'BAZA DANYCH'!$I:$I,$C50,'BAZA DANYCH'!$R:$R,V$36)</f>
        <v>0</v>
      </c>
      <c r="W50" s="66">
        <f>SUMIFS('BAZA DANYCH'!$K:$K,'BAZA DANYCH'!$E:$E,$B50,'BAZA DANYCH'!$I:$I,$C50,'BAZA DANYCH'!$R:$R,W$36)</f>
        <v>0</v>
      </c>
      <c r="X50" s="66">
        <f>SUMIFS('BAZA DANYCH'!$K:$K,'BAZA DANYCH'!$E:$E,$B50,'BAZA DANYCH'!$I:$I,$C50,'BAZA DANYCH'!$R:$R,X$36)</f>
        <v>0</v>
      </c>
      <c r="Y50" s="66">
        <f>SUMIFS('BAZA DANYCH'!$K:$K,'BAZA DANYCH'!$E:$E,$B50,'BAZA DANYCH'!$I:$I,$C50,'BAZA DANYCH'!$R:$R,Y$36)</f>
        <v>80</v>
      </c>
      <c r="Z50" s="66">
        <f>SUMIFS('BAZA DANYCH'!$K:$K,'BAZA DANYCH'!$E:$E,$B50,'BAZA DANYCH'!$I:$I,$C50,'BAZA DANYCH'!$R:$R,Z$36)</f>
        <v>0</v>
      </c>
      <c r="AA50" s="66">
        <f>SUMIFS('BAZA DANYCH'!$K:$K,'BAZA DANYCH'!$E:$E,$B50,'BAZA DANYCH'!$I:$I,$C50,'BAZA DANYCH'!$R:$R,AA$36)</f>
        <v>121</v>
      </c>
      <c r="AB50" s="66">
        <f>SUMIFS('BAZA DANYCH'!$K:$K,'BAZA DANYCH'!$E:$E,$B50,'BAZA DANYCH'!$I:$I,$C50,'BAZA DANYCH'!$R:$R,AB$36)</f>
        <v>0</v>
      </c>
      <c r="AC50" s="66">
        <f>SUMIFS('BAZA DANYCH'!$K:$K,'BAZA DANYCH'!$E:$E,$B50,'BAZA DANYCH'!$I:$I,$C50,'BAZA DANYCH'!$R:$R,AC$36)</f>
        <v>88</v>
      </c>
      <c r="AD50" s="66">
        <f>SUMIFS('BAZA DANYCH'!$K:$K,'BAZA DANYCH'!$E:$E,$B50,'BAZA DANYCH'!$I:$I,$C50,'BAZA DANYCH'!$R:$R,AD$36)</f>
        <v>0</v>
      </c>
      <c r="AE50" s="66">
        <f>SUMIFS('BAZA DANYCH'!$K:$K,'BAZA DANYCH'!$E:$E,$B50,'BAZA DANYCH'!$I:$I,$C50,'BAZA DANYCH'!$R:$R,AE$36)</f>
        <v>0</v>
      </c>
      <c r="AF50" s="66">
        <f>SUMIFS('BAZA DANYCH'!$K:$K,'BAZA DANYCH'!$E:$E,$B50,'BAZA DANYCH'!$I:$I,$C50,'BAZA DANYCH'!$R:$R,AF$36)</f>
        <v>0</v>
      </c>
      <c r="AG50" s="66">
        <f>SUMIFS('BAZA DANYCH'!$K:$K,'BAZA DANYCH'!$E:$E,$B50,'BAZA DANYCH'!$I:$I,$C50,'BAZA DANYCH'!$R:$R,AG$36)</f>
        <v>0</v>
      </c>
      <c r="AH50" s="66">
        <f>SUMIFS('BAZA DANYCH'!$K:$K,'BAZA DANYCH'!$E:$E,$B50,'BAZA DANYCH'!$I:$I,$C50,'BAZA DANYCH'!$R:$R,AH$36)</f>
        <v>82</v>
      </c>
      <c r="AI50" s="66">
        <f>SUMIFS('BAZA DANYCH'!$K:$K,'BAZA DANYCH'!$E:$E,$B50,'BAZA DANYCH'!$I:$I,$C50,'BAZA DANYCH'!$R:$R,AI$36)</f>
        <v>0</v>
      </c>
      <c r="AJ50" s="66">
        <f>SUMIFS('BAZA DANYCH'!$K:$K,'BAZA DANYCH'!$E:$E,$B50,'BAZA DANYCH'!$I:$I,$C50,'BAZA DANYCH'!$R:$R,AJ$36)</f>
        <v>0</v>
      </c>
    </row>
    <row r="51" spans="2:36" x14ac:dyDescent="0.2">
      <c r="B51" s="67" t="str">
        <f>B18</f>
        <v>KZ6</v>
      </c>
      <c r="C51" s="67" t="str">
        <f>C18</f>
        <v>do Wrocławia</v>
      </c>
      <c r="D51" s="65">
        <f>SUM(E51:AJ51)</f>
        <v>1043</v>
      </c>
      <c r="E51" s="66">
        <f>SUMIFS('BAZA DANYCH'!$K:$K,'BAZA DANYCH'!$E:$E,$B51,'BAZA DANYCH'!$I:$I,$C51,'BAZA DANYCH'!$R:$R,E$36)</f>
        <v>81</v>
      </c>
      <c r="F51" s="66">
        <f>SUMIFS('BAZA DANYCH'!$K:$K,'BAZA DANYCH'!$E:$E,$B51,'BAZA DANYCH'!$I:$I,$C51,'BAZA DANYCH'!$R:$R,F$36)</f>
        <v>0</v>
      </c>
      <c r="G51" s="66">
        <f>SUMIFS('BAZA DANYCH'!$K:$K,'BAZA DANYCH'!$E:$E,$B51,'BAZA DANYCH'!$I:$I,$C51,'BAZA DANYCH'!$R:$R,G$36)</f>
        <v>144</v>
      </c>
      <c r="H51" s="66">
        <f>SUMIFS('BAZA DANYCH'!$K:$K,'BAZA DANYCH'!$E:$E,$B51,'BAZA DANYCH'!$I:$I,$C51,'BAZA DANYCH'!$R:$R,H$36)</f>
        <v>0</v>
      </c>
      <c r="I51" s="66">
        <f>SUMIFS('BAZA DANYCH'!$K:$K,'BAZA DANYCH'!$E:$E,$B51,'BAZA DANYCH'!$I:$I,$C51,'BAZA DANYCH'!$R:$R,I$36)</f>
        <v>0</v>
      </c>
      <c r="J51" s="66">
        <f>SUMIFS('BAZA DANYCH'!$K:$K,'BAZA DANYCH'!$E:$E,$B51,'BAZA DANYCH'!$I:$I,$C51,'BAZA DANYCH'!$R:$R,J$36)</f>
        <v>130</v>
      </c>
      <c r="K51" s="66">
        <f>SUMIFS('BAZA DANYCH'!$K:$K,'BAZA DANYCH'!$E:$E,$B51,'BAZA DANYCH'!$I:$I,$C51,'BAZA DANYCH'!$R:$R,K$36)</f>
        <v>143</v>
      </c>
      <c r="L51" s="66">
        <f>SUMIFS('BAZA DANYCH'!$K:$K,'BAZA DANYCH'!$E:$E,$B51,'BAZA DANYCH'!$I:$I,$C51,'BAZA DANYCH'!$R:$R,L$36)</f>
        <v>0</v>
      </c>
      <c r="M51" s="66">
        <f>SUMIFS('BAZA DANYCH'!$K:$K,'BAZA DANYCH'!$E:$E,$B51,'BAZA DANYCH'!$I:$I,$C51,'BAZA DANYCH'!$R:$R,M$36)</f>
        <v>0</v>
      </c>
      <c r="N51" s="66">
        <f>SUMIFS('BAZA DANYCH'!$K:$K,'BAZA DANYCH'!$E:$E,$B51,'BAZA DANYCH'!$I:$I,$C51,'BAZA DANYCH'!$R:$R,N$36)</f>
        <v>0</v>
      </c>
      <c r="O51" s="66">
        <f>SUMIFS('BAZA DANYCH'!$K:$K,'BAZA DANYCH'!$E:$E,$B51,'BAZA DANYCH'!$I:$I,$C51,'BAZA DANYCH'!$R:$R,O$36)</f>
        <v>125</v>
      </c>
      <c r="P51" s="66">
        <f>SUMIFS('BAZA DANYCH'!$K:$K,'BAZA DANYCH'!$E:$E,$B51,'BAZA DANYCH'!$I:$I,$C51,'BAZA DANYCH'!$R:$R,P$36)</f>
        <v>0</v>
      </c>
      <c r="Q51" s="66">
        <f>SUMIFS('BAZA DANYCH'!$K:$K,'BAZA DANYCH'!$E:$E,$B51,'BAZA DANYCH'!$I:$I,$C51,'BAZA DANYCH'!$R:$R,Q$36)</f>
        <v>0</v>
      </c>
      <c r="R51" s="66">
        <f>SUMIFS('BAZA DANYCH'!$K:$K,'BAZA DANYCH'!$E:$E,$B51,'BAZA DANYCH'!$I:$I,$C51,'BAZA DANYCH'!$R:$R,R$36)</f>
        <v>0</v>
      </c>
      <c r="S51" s="66">
        <f>SUMIFS('BAZA DANYCH'!$K:$K,'BAZA DANYCH'!$E:$E,$B51,'BAZA DANYCH'!$I:$I,$C51,'BAZA DANYCH'!$R:$R,S$36)</f>
        <v>0</v>
      </c>
      <c r="T51" s="66">
        <f>SUMIFS('BAZA DANYCH'!$K:$K,'BAZA DANYCH'!$E:$E,$B51,'BAZA DANYCH'!$I:$I,$C51,'BAZA DANYCH'!$R:$R,T$36)</f>
        <v>149</v>
      </c>
      <c r="U51" s="66">
        <f>SUMIFS('BAZA DANYCH'!$K:$K,'BAZA DANYCH'!$E:$E,$B51,'BAZA DANYCH'!$I:$I,$C51,'BAZA DANYCH'!$R:$R,U$36)</f>
        <v>0</v>
      </c>
      <c r="V51" s="66">
        <f>SUMIFS('BAZA DANYCH'!$K:$K,'BAZA DANYCH'!$E:$E,$B51,'BAZA DANYCH'!$I:$I,$C51,'BAZA DANYCH'!$R:$R,V$36)</f>
        <v>0</v>
      </c>
      <c r="W51" s="66">
        <f>SUMIFS('BAZA DANYCH'!$K:$K,'BAZA DANYCH'!$E:$E,$B51,'BAZA DANYCH'!$I:$I,$C51,'BAZA DANYCH'!$R:$R,W$36)</f>
        <v>70</v>
      </c>
      <c r="X51" s="66">
        <f>SUMIFS('BAZA DANYCH'!$K:$K,'BAZA DANYCH'!$E:$E,$B51,'BAZA DANYCH'!$I:$I,$C51,'BAZA DANYCH'!$R:$R,X$36)</f>
        <v>0</v>
      </c>
      <c r="Y51" s="66">
        <f>SUMIFS('BAZA DANYCH'!$K:$K,'BAZA DANYCH'!$E:$E,$B51,'BAZA DANYCH'!$I:$I,$C51,'BAZA DANYCH'!$R:$R,Y$36)</f>
        <v>0</v>
      </c>
      <c r="Z51" s="66">
        <f>SUMIFS('BAZA DANYCH'!$K:$K,'BAZA DANYCH'!$E:$E,$B51,'BAZA DANYCH'!$I:$I,$C51,'BAZA DANYCH'!$R:$R,Z$36)</f>
        <v>0</v>
      </c>
      <c r="AA51" s="66">
        <f>SUMIFS('BAZA DANYCH'!$K:$K,'BAZA DANYCH'!$E:$E,$B51,'BAZA DANYCH'!$I:$I,$C51,'BAZA DANYCH'!$R:$R,AA$36)</f>
        <v>0</v>
      </c>
      <c r="AB51" s="66">
        <f>SUMIFS('BAZA DANYCH'!$K:$K,'BAZA DANYCH'!$E:$E,$B51,'BAZA DANYCH'!$I:$I,$C51,'BAZA DANYCH'!$R:$R,AB$36)</f>
        <v>97</v>
      </c>
      <c r="AC51" s="66">
        <f>SUMIFS('BAZA DANYCH'!$K:$K,'BAZA DANYCH'!$E:$E,$B51,'BAZA DANYCH'!$I:$I,$C51,'BAZA DANYCH'!$R:$R,AC$36)</f>
        <v>0</v>
      </c>
      <c r="AD51" s="66">
        <f>SUMIFS('BAZA DANYCH'!$K:$K,'BAZA DANYCH'!$E:$E,$B51,'BAZA DANYCH'!$I:$I,$C51,'BAZA DANYCH'!$R:$R,AD$36)</f>
        <v>0</v>
      </c>
      <c r="AE51" s="66">
        <f>SUMIFS('BAZA DANYCH'!$K:$K,'BAZA DANYCH'!$E:$E,$B51,'BAZA DANYCH'!$I:$I,$C51,'BAZA DANYCH'!$R:$R,AE$36)</f>
        <v>0</v>
      </c>
      <c r="AF51" s="66">
        <f>SUMIFS('BAZA DANYCH'!$K:$K,'BAZA DANYCH'!$E:$E,$B51,'BAZA DANYCH'!$I:$I,$C51,'BAZA DANYCH'!$R:$R,AF$36)</f>
        <v>45</v>
      </c>
      <c r="AG51" s="66">
        <f>SUMIFS('BAZA DANYCH'!$K:$K,'BAZA DANYCH'!$E:$E,$B51,'BAZA DANYCH'!$I:$I,$C51,'BAZA DANYCH'!$R:$R,AG$36)</f>
        <v>0</v>
      </c>
      <c r="AH51" s="66">
        <f>SUMIFS('BAZA DANYCH'!$K:$K,'BAZA DANYCH'!$E:$E,$B51,'BAZA DANYCH'!$I:$I,$C51,'BAZA DANYCH'!$R:$R,AH$36)</f>
        <v>0</v>
      </c>
      <c r="AI51" s="66">
        <f>SUMIFS('BAZA DANYCH'!$K:$K,'BAZA DANYCH'!$E:$E,$B51,'BAZA DANYCH'!$I:$I,$C51,'BAZA DANYCH'!$R:$R,AI$36)</f>
        <v>0</v>
      </c>
      <c r="AJ51" s="66">
        <f>SUMIFS('BAZA DANYCH'!$K:$K,'BAZA DANYCH'!$E:$E,$B51,'BAZA DANYCH'!$I:$I,$C51,'BAZA DANYCH'!$R:$R,AJ$36)</f>
        <v>59</v>
      </c>
    </row>
    <row r="52" spans="2:36" x14ac:dyDescent="0.2">
      <c r="B52" s="171" t="s">
        <v>98</v>
      </c>
      <c r="C52" s="171"/>
      <c r="D52" s="115">
        <f t="shared" ref="D52:AJ52" si="15">SUM(D50:D51)</f>
        <v>1658</v>
      </c>
      <c r="E52" s="115">
        <f t="shared" si="15"/>
        <v>81</v>
      </c>
      <c r="F52" s="115">
        <f t="shared" si="15"/>
        <v>0</v>
      </c>
      <c r="G52" s="115">
        <f t="shared" si="15"/>
        <v>144</v>
      </c>
      <c r="H52" s="115">
        <f t="shared" si="15"/>
        <v>0</v>
      </c>
      <c r="I52" s="115">
        <f t="shared" si="15"/>
        <v>44</v>
      </c>
      <c r="J52" s="115">
        <f t="shared" si="15"/>
        <v>130</v>
      </c>
      <c r="K52" s="115">
        <f t="shared" si="15"/>
        <v>143</v>
      </c>
      <c r="L52" s="115">
        <f t="shared" si="15"/>
        <v>0</v>
      </c>
      <c r="M52" s="115">
        <f t="shared" si="15"/>
        <v>0</v>
      </c>
      <c r="N52" s="115">
        <f t="shared" si="15"/>
        <v>0</v>
      </c>
      <c r="O52" s="115">
        <f t="shared" si="15"/>
        <v>204</v>
      </c>
      <c r="P52" s="115">
        <f t="shared" si="15"/>
        <v>0</v>
      </c>
      <c r="Q52" s="115">
        <f t="shared" si="15"/>
        <v>0</v>
      </c>
      <c r="R52" s="115">
        <f t="shared" si="15"/>
        <v>35</v>
      </c>
      <c r="S52" s="115">
        <f t="shared" si="15"/>
        <v>0</v>
      </c>
      <c r="T52" s="115">
        <f t="shared" si="15"/>
        <v>149</v>
      </c>
      <c r="U52" s="115">
        <f t="shared" si="15"/>
        <v>86</v>
      </c>
      <c r="V52" s="115">
        <f t="shared" si="15"/>
        <v>0</v>
      </c>
      <c r="W52" s="115">
        <f t="shared" si="15"/>
        <v>70</v>
      </c>
      <c r="X52" s="115">
        <f t="shared" si="15"/>
        <v>0</v>
      </c>
      <c r="Y52" s="115">
        <f t="shared" si="15"/>
        <v>80</v>
      </c>
      <c r="Z52" s="115">
        <f t="shared" si="15"/>
        <v>0</v>
      </c>
      <c r="AA52" s="115">
        <f t="shared" si="15"/>
        <v>121</v>
      </c>
      <c r="AB52" s="115">
        <f t="shared" si="15"/>
        <v>97</v>
      </c>
      <c r="AC52" s="115">
        <f t="shared" si="15"/>
        <v>88</v>
      </c>
      <c r="AD52" s="115">
        <f t="shared" si="15"/>
        <v>0</v>
      </c>
      <c r="AE52" s="115">
        <f t="shared" si="15"/>
        <v>0</v>
      </c>
      <c r="AF52" s="115">
        <f t="shared" si="15"/>
        <v>45</v>
      </c>
      <c r="AG52" s="115">
        <f t="shared" si="15"/>
        <v>0</v>
      </c>
      <c r="AH52" s="115">
        <f t="shared" si="15"/>
        <v>82</v>
      </c>
      <c r="AI52" s="115">
        <f t="shared" si="15"/>
        <v>0</v>
      </c>
      <c r="AJ52" s="115">
        <f t="shared" si="15"/>
        <v>59</v>
      </c>
    </row>
    <row r="53" spans="2:36" x14ac:dyDescent="0.2">
      <c r="B53" s="67" t="str">
        <f>B20</f>
        <v>KZ7</v>
      </c>
      <c r="C53" s="67" t="str">
        <f>C20</f>
        <v>z Wrocławia</v>
      </c>
      <c r="D53" s="65">
        <f>SUM(E53:AJ53)</f>
        <v>638</v>
      </c>
      <c r="E53" s="66">
        <f>SUMIFS('BAZA DANYCH'!$K:$K,'BAZA DANYCH'!$E:$E,$B53,'BAZA DANYCH'!$I:$I,$C53,'BAZA DANYCH'!$R:$R,E$36)</f>
        <v>0</v>
      </c>
      <c r="F53" s="66">
        <f>SUMIFS('BAZA DANYCH'!$K:$K,'BAZA DANYCH'!$E:$E,$B53,'BAZA DANYCH'!$I:$I,$C53,'BAZA DANYCH'!$R:$R,F$36)</f>
        <v>0</v>
      </c>
      <c r="G53" s="66">
        <f>SUMIFS('BAZA DANYCH'!$K:$K,'BAZA DANYCH'!$E:$E,$B53,'BAZA DANYCH'!$I:$I,$C53,'BAZA DANYCH'!$R:$R,G$36)</f>
        <v>0</v>
      </c>
      <c r="H53" s="66">
        <f>SUMIFS('BAZA DANYCH'!$K:$K,'BAZA DANYCH'!$E:$E,$B53,'BAZA DANYCH'!$I:$I,$C53,'BAZA DANYCH'!$R:$R,H$36)</f>
        <v>0</v>
      </c>
      <c r="I53" s="66">
        <f>SUMIFS('BAZA DANYCH'!$K:$K,'BAZA DANYCH'!$E:$E,$B53,'BAZA DANYCH'!$I:$I,$C53,'BAZA DANYCH'!$R:$R,I$36)</f>
        <v>32</v>
      </c>
      <c r="J53" s="66">
        <f>SUMIFS('BAZA DANYCH'!$K:$K,'BAZA DANYCH'!$E:$E,$B53,'BAZA DANYCH'!$I:$I,$C53,'BAZA DANYCH'!$R:$R,J$36)</f>
        <v>0</v>
      </c>
      <c r="K53" s="66">
        <f>SUMIFS('BAZA DANYCH'!$K:$K,'BAZA DANYCH'!$E:$E,$B53,'BAZA DANYCH'!$I:$I,$C53,'BAZA DANYCH'!$R:$R,K$36)</f>
        <v>0</v>
      </c>
      <c r="L53" s="66">
        <f>SUMIFS('BAZA DANYCH'!$K:$K,'BAZA DANYCH'!$E:$E,$B53,'BAZA DANYCH'!$I:$I,$C53,'BAZA DANYCH'!$R:$R,L$36)</f>
        <v>0</v>
      </c>
      <c r="M53" s="66">
        <f>SUMIFS('BAZA DANYCH'!$K:$K,'BAZA DANYCH'!$E:$E,$B53,'BAZA DANYCH'!$I:$I,$C53,'BAZA DANYCH'!$R:$R,M$36)</f>
        <v>0</v>
      </c>
      <c r="N53" s="66">
        <f>SUMIFS('BAZA DANYCH'!$K:$K,'BAZA DANYCH'!$E:$E,$B53,'BAZA DANYCH'!$I:$I,$C53,'BAZA DANYCH'!$R:$R,N$36)</f>
        <v>0</v>
      </c>
      <c r="O53" s="66">
        <f>SUMIFS('BAZA DANYCH'!$K:$K,'BAZA DANYCH'!$E:$E,$B53,'BAZA DANYCH'!$I:$I,$C53,'BAZA DANYCH'!$R:$R,O$36)</f>
        <v>0</v>
      </c>
      <c r="P53" s="66">
        <f>SUMIFS('BAZA DANYCH'!$K:$K,'BAZA DANYCH'!$E:$E,$B53,'BAZA DANYCH'!$I:$I,$C53,'BAZA DANYCH'!$R:$R,P$36)</f>
        <v>0</v>
      </c>
      <c r="Q53" s="66">
        <f>SUMIFS('BAZA DANYCH'!$K:$K,'BAZA DANYCH'!$E:$E,$B53,'BAZA DANYCH'!$I:$I,$C53,'BAZA DANYCH'!$R:$R,Q$36)</f>
        <v>143</v>
      </c>
      <c r="R53" s="66">
        <f>SUMIFS('BAZA DANYCH'!$K:$K,'BAZA DANYCH'!$E:$E,$B53,'BAZA DANYCH'!$I:$I,$C53,'BAZA DANYCH'!$R:$R,R$36)</f>
        <v>0</v>
      </c>
      <c r="S53" s="66">
        <f>SUMIFS('BAZA DANYCH'!$K:$K,'BAZA DANYCH'!$E:$E,$B53,'BAZA DANYCH'!$I:$I,$C53,'BAZA DANYCH'!$R:$R,S$36)</f>
        <v>0</v>
      </c>
      <c r="T53" s="66">
        <f>SUMIFS('BAZA DANYCH'!$K:$K,'BAZA DANYCH'!$E:$E,$B53,'BAZA DANYCH'!$I:$I,$C53,'BAZA DANYCH'!$R:$R,T$36)</f>
        <v>0</v>
      </c>
      <c r="U53" s="66">
        <f>SUMIFS('BAZA DANYCH'!$K:$K,'BAZA DANYCH'!$E:$E,$B53,'BAZA DANYCH'!$I:$I,$C53,'BAZA DANYCH'!$R:$R,U$36)</f>
        <v>0</v>
      </c>
      <c r="V53" s="66">
        <f>SUMIFS('BAZA DANYCH'!$K:$K,'BAZA DANYCH'!$E:$E,$B53,'BAZA DANYCH'!$I:$I,$C53,'BAZA DANYCH'!$R:$R,V$36)</f>
        <v>0</v>
      </c>
      <c r="W53" s="66">
        <f>SUMIFS('BAZA DANYCH'!$K:$K,'BAZA DANYCH'!$E:$E,$B53,'BAZA DANYCH'!$I:$I,$C53,'BAZA DANYCH'!$R:$R,W$36)</f>
        <v>0</v>
      </c>
      <c r="X53" s="66">
        <f>SUMIFS('BAZA DANYCH'!$K:$K,'BAZA DANYCH'!$E:$E,$B53,'BAZA DANYCH'!$I:$I,$C53,'BAZA DANYCH'!$R:$R,X$36)</f>
        <v>224</v>
      </c>
      <c r="Y53" s="66">
        <f>SUMIFS('BAZA DANYCH'!$K:$K,'BAZA DANYCH'!$E:$E,$B53,'BAZA DANYCH'!$I:$I,$C53,'BAZA DANYCH'!$R:$R,Y$36)</f>
        <v>0</v>
      </c>
      <c r="Z53" s="66">
        <f>SUMIFS('BAZA DANYCH'!$K:$K,'BAZA DANYCH'!$E:$E,$B53,'BAZA DANYCH'!$I:$I,$C53,'BAZA DANYCH'!$R:$R,Z$36)</f>
        <v>0</v>
      </c>
      <c r="AA53" s="66">
        <f>SUMIFS('BAZA DANYCH'!$K:$K,'BAZA DANYCH'!$E:$E,$B53,'BAZA DANYCH'!$I:$I,$C53,'BAZA DANYCH'!$R:$R,AA$36)</f>
        <v>0</v>
      </c>
      <c r="AB53" s="66">
        <f>SUMIFS('BAZA DANYCH'!$K:$K,'BAZA DANYCH'!$E:$E,$B53,'BAZA DANYCH'!$I:$I,$C53,'BAZA DANYCH'!$R:$R,AB$36)</f>
        <v>94</v>
      </c>
      <c r="AC53" s="66">
        <f>SUMIFS('BAZA DANYCH'!$K:$K,'BAZA DANYCH'!$E:$E,$B53,'BAZA DANYCH'!$I:$I,$C53,'BAZA DANYCH'!$R:$R,AC$36)</f>
        <v>0</v>
      </c>
      <c r="AD53" s="66">
        <f>SUMIFS('BAZA DANYCH'!$K:$K,'BAZA DANYCH'!$E:$E,$B53,'BAZA DANYCH'!$I:$I,$C53,'BAZA DANYCH'!$R:$R,AD$36)</f>
        <v>0</v>
      </c>
      <c r="AE53" s="66">
        <f>SUMIFS('BAZA DANYCH'!$K:$K,'BAZA DANYCH'!$E:$E,$B53,'BAZA DANYCH'!$I:$I,$C53,'BAZA DANYCH'!$R:$R,AE$36)</f>
        <v>100</v>
      </c>
      <c r="AF53" s="66">
        <f>SUMIFS('BAZA DANYCH'!$K:$K,'BAZA DANYCH'!$E:$E,$B53,'BAZA DANYCH'!$I:$I,$C53,'BAZA DANYCH'!$R:$R,AF$36)</f>
        <v>0</v>
      </c>
      <c r="AG53" s="66">
        <f>SUMIFS('BAZA DANYCH'!$K:$K,'BAZA DANYCH'!$E:$E,$B53,'BAZA DANYCH'!$I:$I,$C53,'BAZA DANYCH'!$R:$R,AG$36)</f>
        <v>0</v>
      </c>
      <c r="AH53" s="66">
        <f>SUMIFS('BAZA DANYCH'!$K:$K,'BAZA DANYCH'!$E:$E,$B53,'BAZA DANYCH'!$I:$I,$C53,'BAZA DANYCH'!$R:$R,AH$36)</f>
        <v>0</v>
      </c>
      <c r="AI53" s="66">
        <f>SUMIFS('BAZA DANYCH'!$K:$K,'BAZA DANYCH'!$E:$E,$B53,'BAZA DANYCH'!$I:$I,$C53,'BAZA DANYCH'!$R:$R,AI$36)</f>
        <v>45</v>
      </c>
      <c r="AJ53" s="66">
        <f>SUMIFS('BAZA DANYCH'!$K:$K,'BAZA DANYCH'!$E:$E,$B53,'BAZA DANYCH'!$I:$I,$C53,'BAZA DANYCH'!$R:$R,AJ$36)</f>
        <v>0</v>
      </c>
    </row>
    <row r="54" spans="2:36" x14ac:dyDescent="0.2">
      <c r="B54" s="67" t="str">
        <f>B21</f>
        <v>KZ7</v>
      </c>
      <c r="C54" s="67" t="str">
        <f>C21</f>
        <v>do Wrocławia</v>
      </c>
      <c r="D54" s="65">
        <f>SUM(E54:AJ54)</f>
        <v>742</v>
      </c>
      <c r="E54" s="66">
        <f>SUMIFS('BAZA DANYCH'!$K:$K,'BAZA DANYCH'!$E:$E,$B54,'BAZA DANYCH'!$I:$I,$C54,'BAZA DANYCH'!$R:$R,E$36)</f>
        <v>112</v>
      </c>
      <c r="F54" s="66">
        <f>SUMIFS('BAZA DANYCH'!$K:$K,'BAZA DANYCH'!$E:$E,$B54,'BAZA DANYCH'!$I:$I,$C54,'BAZA DANYCH'!$R:$R,F$36)</f>
        <v>0</v>
      </c>
      <c r="G54" s="66">
        <f>SUMIFS('BAZA DANYCH'!$K:$K,'BAZA DANYCH'!$E:$E,$B54,'BAZA DANYCH'!$I:$I,$C54,'BAZA DANYCH'!$R:$R,G$36)</f>
        <v>0</v>
      </c>
      <c r="H54" s="66">
        <f>SUMIFS('BAZA DANYCH'!$K:$K,'BAZA DANYCH'!$E:$E,$B54,'BAZA DANYCH'!$I:$I,$C54,'BAZA DANYCH'!$R:$R,H$36)</f>
        <v>90</v>
      </c>
      <c r="I54" s="66">
        <f>SUMIFS('BAZA DANYCH'!$K:$K,'BAZA DANYCH'!$E:$E,$B54,'BAZA DANYCH'!$I:$I,$C54,'BAZA DANYCH'!$R:$R,I$36)</f>
        <v>0</v>
      </c>
      <c r="J54" s="66">
        <f>SUMIFS('BAZA DANYCH'!$K:$K,'BAZA DANYCH'!$E:$E,$B54,'BAZA DANYCH'!$I:$I,$C54,'BAZA DANYCH'!$R:$R,J$36)</f>
        <v>91</v>
      </c>
      <c r="K54" s="66">
        <f>SUMIFS('BAZA DANYCH'!$K:$K,'BAZA DANYCH'!$E:$E,$B54,'BAZA DANYCH'!$I:$I,$C54,'BAZA DANYCH'!$R:$R,K$36)</f>
        <v>0</v>
      </c>
      <c r="L54" s="66">
        <f>SUMIFS('BAZA DANYCH'!$K:$K,'BAZA DANYCH'!$E:$E,$B54,'BAZA DANYCH'!$I:$I,$C54,'BAZA DANYCH'!$R:$R,L$36)</f>
        <v>0</v>
      </c>
      <c r="M54" s="66">
        <f>SUMIFS('BAZA DANYCH'!$K:$K,'BAZA DANYCH'!$E:$E,$B54,'BAZA DANYCH'!$I:$I,$C54,'BAZA DANYCH'!$R:$R,M$36)</f>
        <v>0</v>
      </c>
      <c r="N54" s="66">
        <f>SUMIFS('BAZA DANYCH'!$K:$K,'BAZA DANYCH'!$E:$E,$B54,'BAZA DANYCH'!$I:$I,$C54,'BAZA DANYCH'!$R:$R,N$36)</f>
        <v>0</v>
      </c>
      <c r="O54" s="66">
        <f>SUMIFS('BAZA DANYCH'!$K:$K,'BAZA DANYCH'!$E:$E,$B54,'BAZA DANYCH'!$I:$I,$C54,'BAZA DANYCH'!$R:$R,O$36)</f>
        <v>133</v>
      </c>
      <c r="P54" s="66">
        <f>SUMIFS('BAZA DANYCH'!$K:$K,'BAZA DANYCH'!$E:$E,$B54,'BAZA DANYCH'!$I:$I,$C54,'BAZA DANYCH'!$R:$R,P$36)</f>
        <v>0</v>
      </c>
      <c r="Q54" s="66">
        <f>SUMIFS('BAZA DANYCH'!$K:$K,'BAZA DANYCH'!$E:$E,$B54,'BAZA DANYCH'!$I:$I,$C54,'BAZA DANYCH'!$R:$R,Q$36)</f>
        <v>0</v>
      </c>
      <c r="R54" s="66">
        <f>SUMIFS('BAZA DANYCH'!$K:$K,'BAZA DANYCH'!$E:$E,$B54,'BAZA DANYCH'!$I:$I,$C54,'BAZA DANYCH'!$R:$R,R$36)</f>
        <v>0</v>
      </c>
      <c r="S54" s="66">
        <f>SUMIFS('BAZA DANYCH'!$K:$K,'BAZA DANYCH'!$E:$E,$B54,'BAZA DANYCH'!$I:$I,$C54,'BAZA DANYCH'!$R:$R,S$36)</f>
        <v>79</v>
      </c>
      <c r="T54" s="66">
        <f>SUMIFS('BAZA DANYCH'!$K:$K,'BAZA DANYCH'!$E:$E,$B54,'BAZA DANYCH'!$I:$I,$C54,'BAZA DANYCH'!$R:$R,T$36)</f>
        <v>0</v>
      </c>
      <c r="U54" s="66">
        <f>SUMIFS('BAZA DANYCH'!$K:$K,'BAZA DANYCH'!$E:$E,$B54,'BAZA DANYCH'!$I:$I,$C54,'BAZA DANYCH'!$R:$R,U$36)</f>
        <v>0</v>
      </c>
      <c r="V54" s="66">
        <f>SUMIFS('BAZA DANYCH'!$K:$K,'BAZA DANYCH'!$E:$E,$B54,'BAZA DANYCH'!$I:$I,$C54,'BAZA DANYCH'!$R:$R,V$36)</f>
        <v>0</v>
      </c>
      <c r="W54" s="66">
        <f>SUMIFS('BAZA DANYCH'!$K:$K,'BAZA DANYCH'!$E:$E,$B54,'BAZA DANYCH'!$I:$I,$C54,'BAZA DANYCH'!$R:$R,W$36)</f>
        <v>0</v>
      </c>
      <c r="X54" s="66">
        <f>SUMIFS('BAZA DANYCH'!$K:$K,'BAZA DANYCH'!$E:$E,$B54,'BAZA DANYCH'!$I:$I,$C54,'BAZA DANYCH'!$R:$R,X$36)</f>
        <v>0</v>
      </c>
      <c r="Y54" s="66">
        <f>SUMIFS('BAZA DANYCH'!$K:$K,'BAZA DANYCH'!$E:$E,$B54,'BAZA DANYCH'!$I:$I,$C54,'BAZA DANYCH'!$R:$R,Y$36)</f>
        <v>0</v>
      </c>
      <c r="Z54" s="66">
        <f>SUMIFS('BAZA DANYCH'!$K:$K,'BAZA DANYCH'!$E:$E,$B54,'BAZA DANYCH'!$I:$I,$C54,'BAZA DANYCH'!$R:$R,Z$36)</f>
        <v>0</v>
      </c>
      <c r="AA54" s="66">
        <f>SUMIFS('BAZA DANYCH'!$K:$K,'BAZA DANYCH'!$E:$E,$B54,'BAZA DANYCH'!$I:$I,$C54,'BAZA DANYCH'!$R:$R,AA$36)</f>
        <v>0</v>
      </c>
      <c r="AB54" s="66">
        <f>SUMIFS('BAZA DANYCH'!$K:$K,'BAZA DANYCH'!$E:$E,$B54,'BAZA DANYCH'!$I:$I,$C54,'BAZA DANYCH'!$R:$R,AB$36)</f>
        <v>0</v>
      </c>
      <c r="AC54" s="66">
        <f>SUMIFS('BAZA DANYCH'!$K:$K,'BAZA DANYCH'!$E:$E,$B54,'BAZA DANYCH'!$I:$I,$C54,'BAZA DANYCH'!$R:$R,AC$36)</f>
        <v>172</v>
      </c>
      <c r="AD54" s="66">
        <f>SUMIFS('BAZA DANYCH'!$K:$K,'BAZA DANYCH'!$E:$E,$B54,'BAZA DANYCH'!$I:$I,$C54,'BAZA DANYCH'!$R:$R,AD$36)</f>
        <v>0</v>
      </c>
      <c r="AE54" s="66">
        <f>SUMIFS('BAZA DANYCH'!$K:$K,'BAZA DANYCH'!$E:$E,$B54,'BAZA DANYCH'!$I:$I,$C54,'BAZA DANYCH'!$R:$R,AE$36)</f>
        <v>0</v>
      </c>
      <c r="AF54" s="66">
        <f>SUMIFS('BAZA DANYCH'!$K:$K,'BAZA DANYCH'!$E:$E,$B54,'BAZA DANYCH'!$I:$I,$C54,'BAZA DANYCH'!$R:$R,AF$36)</f>
        <v>0</v>
      </c>
      <c r="AG54" s="66">
        <f>SUMIFS('BAZA DANYCH'!$K:$K,'BAZA DANYCH'!$E:$E,$B54,'BAZA DANYCH'!$I:$I,$C54,'BAZA DANYCH'!$R:$R,AG$36)</f>
        <v>0</v>
      </c>
      <c r="AH54" s="66">
        <f>SUMIFS('BAZA DANYCH'!$K:$K,'BAZA DANYCH'!$E:$E,$B54,'BAZA DANYCH'!$I:$I,$C54,'BAZA DANYCH'!$R:$R,AH$36)</f>
        <v>0</v>
      </c>
      <c r="AI54" s="66">
        <f>SUMIFS('BAZA DANYCH'!$K:$K,'BAZA DANYCH'!$E:$E,$B54,'BAZA DANYCH'!$I:$I,$C54,'BAZA DANYCH'!$R:$R,AI$36)</f>
        <v>65</v>
      </c>
      <c r="AJ54" s="66">
        <f>SUMIFS('BAZA DANYCH'!$K:$K,'BAZA DANYCH'!$E:$E,$B54,'BAZA DANYCH'!$I:$I,$C54,'BAZA DANYCH'!$R:$R,AJ$36)</f>
        <v>0</v>
      </c>
    </row>
    <row r="55" spans="2:36" x14ac:dyDescent="0.2">
      <c r="B55" s="171" t="s">
        <v>99</v>
      </c>
      <c r="C55" s="171"/>
      <c r="D55" s="115">
        <f t="shared" ref="D55:AJ55" si="16">SUM(D53:D54)</f>
        <v>1380</v>
      </c>
      <c r="E55" s="115">
        <f t="shared" si="16"/>
        <v>112</v>
      </c>
      <c r="F55" s="115">
        <f t="shared" si="16"/>
        <v>0</v>
      </c>
      <c r="G55" s="115">
        <f t="shared" si="16"/>
        <v>0</v>
      </c>
      <c r="H55" s="115">
        <f t="shared" si="16"/>
        <v>90</v>
      </c>
      <c r="I55" s="115">
        <f t="shared" si="16"/>
        <v>32</v>
      </c>
      <c r="J55" s="115">
        <f t="shared" si="16"/>
        <v>91</v>
      </c>
      <c r="K55" s="115">
        <f t="shared" si="16"/>
        <v>0</v>
      </c>
      <c r="L55" s="115">
        <f t="shared" si="16"/>
        <v>0</v>
      </c>
      <c r="M55" s="115">
        <f t="shared" si="16"/>
        <v>0</v>
      </c>
      <c r="N55" s="115">
        <f t="shared" si="16"/>
        <v>0</v>
      </c>
      <c r="O55" s="115">
        <f t="shared" si="16"/>
        <v>133</v>
      </c>
      <c r="P55" s="115">
        <f t="shared" si="16"/>
        <v>0</v>
      </c>
      <c r="Q55" s="115">
        <f t="shared" si="16"/>
        <v>143</v>
      </c>
      <c r="R55" s="115">
        <f t="shared" si="16"/>
        <v>0</v>
      </c>
      <c r="S55" s="115">
        <f t="shared" si="16"/>
        <v>79</v>
      </c>
      <c r="T55" s="115">
        <f t="shared" si="16"/>
        <v>0</v>
      </c>
      <c r="U55" s="115">
        <f t="shared" si="16"/>
        <v>0</v>
      </c>
      <c r="V55" s="115">
        <f t="shared" si="16"/>
        <v>0</v>
      </c>
      <c r="W55" s="115">
        <f t="shared" si="16"/>
        <v>0</v>
      </c>
      <c r="X55" s="115">
        <f t="shared" si="16"/>
        <v>224</v>
      </c>
      <c r="Y55" s="115">
        <f t="shared" si="16"/>
        <v>0</v>
      </c>
      <c r="Z55" s="115">
        <f t="shared" si="16"/>
        <v>0</v>
      </c>
      <c r="AA55" s="115">
        <f t="shared" si="16"/>
        <v>0</v>
      </c>
      <c r="AB55" s="115">
        <f t="shared" si="16"/>
        <v>94</v>
      </c>
      <c r="AC55" s="115">
        <f t="shared" si="16"/>
        <v>172</v>
      </c>
      <c r="AD55" s="115">
        <f t="shared" si="16"/>
        <v>0</v>
      </c>
      <c r="AE55" s="115">
        <f t="shared" si="16"/>
        <v>100</v>
      </c>
      <c r="AF55" s="115">
        <f t="shared" si="16"/>
        <v>0</v>
      </c>
      <c r="AG55" s="115">
        <f t="shared" si="16"/>
        <v>0</v>
      </c>
      <c r="AH55" s="115">
        <f t="shared" si="16"/>
        <v>0</v>
      </c>
      <c r="AI55" s="115">
        <f t="shared" si="16"/>
        <v>110</v>
      </c>
      <c r="AJ55" s="115">
        <f t="shared" si="16"/>
        <v>0</v>
      </c>
    </row>
    <row r="56" spans="2:36" x14ac:dyDescent="0.2">
      <c r="B56" s="67" t="str">
        <f>B23</f>
        <v>KZ9</v>
      </c>
      <c r="C56" s="67" t="str">
        <f>C23</f>
        <v>z Wrocławia</v>
      </c>
      <c r="D56" s="65">
        <f>SUM(E56:AJ56)</f>
        <v>957</v>
      </c>
      <c r="E56" s="66">
        <f>SUMIFS('BAZA DANYCH'!$K:$K,'BAZA DANYCH'!$E:$E,$B56,'BAZA DANYCH'!$I:$I,$C56,'BAZA DANYCH'!$R:$R,E$36)</f>
        <v>12</v>
      </c>
      <c r="F56" s="66">
        <f>SUMIFS('BAZA DANYCH'!$K:$K,'BAZA DANYCH'!$E:$E,$B56,'BAZA DANYCH'!$I:$I,$C56,'BAZA DANYCH'!$R:$R,F$36)</f>
        <v>40</v>
      </c>
      <c r="G56" s="66">
        <f>SUMIFS('BAZA DANYCH'!$K:$K,'BAZA DANYCH'!$E:$E,$B56,'BAZA DANYCH'!$I:$I,$C56,'BAZA DANYCH'!$R:$R,G$36)</f>
        <v>0</v>
      </c>
      <c r="H56" s="66">
        <f>SUMIFS('BAZA DANYCH'!$K:$K,'BAZA DANYCH'!$E:$E,$B56,'BAZA DANYCH'!$I:$I,$C56,'BAZA DANYCH'!$R:$R,H$36)</f>
        <v>0</v>
      </c>
      <c r="I56" s="66">
        <f>SUMIFS('BAZA DANYCH'!$K:$K,'BAZA DANYCH'!$E:$E,$B56,'BAZA DANYCH'!$I:$I,$C56,'BAZA DANYCH'!$R:$R,I$36)</f>
        <v>0</v>
      </c>
      <c r="J56" s="66">
        <f>SUMIFS('BAZA DANYCH'!$K:$K,'BAZA DANYCH'!$E:$E,$B56,'BAZA DANYCH'!$I:$I,$C56,'BAZA DANYCH'!$R:$R,J$36)</f>
        <v>0</v>
      </c>
      <c r="K56" s="66">
        <f>SUMIFS('BAZA DANYCH'!$K:$K,'BAZA DANYCH'!$E:$E,$B56,'BAZA DANYCH'!$I:$I,$C56,'BAZA DANYCH'!$R:$R,K$36)</f>
        <v>73</v>
      </c>
      <c r="L56" s="66">
        <f>SUMIFS('BAZA DANYCH'!$K:$K,'BAZA DANYCH'!$E:$E,$B56,'BAZA DANYCH'!$I:$I,$C56,'BAZA DANYCH'!$R:$R,L$36)</f>
        <v>0</v>
      </c>
      <c r="M56" s="66">
        <f>SUMIFS('BAZA DANYCH'!$K:$K,'BAZA DANYCH'!$E:$E,$B56,'BAZA DANYCH'!$I:$I,$C56,'BAZA DANYCH'!$R:$R,M$36)</f>
        <v>20</v>
      </c>
      <c r="N56" s="66">
        <f>SUMIFS('BAZA DANYCH'!$K:$K,'BAZA DANYCH'!$E:$E,$B56,'BAZA DANYCH'!$I:$I,$C56,'BAZA DANYCH'!$R:$R,N$36)</f>
        <v>0</v>
      </c>
      <c r="O56" s="66">
        <f>SUMIFS('BAZA DANYCH'!$K:$K,'BAZA DANYCH'!$E:$E,$B56,'BAZA DANYCH'!$I:$I,$C56,'BAZA DANYCH'!$R:$R,O$36)</f>
        <v>0</v>
      </c>
      <c r="P56" s="66">
        <f>SUMIFS('BAZA DANYCH'!$K:$K,'BAZA DANYCH'!$E:$E,$B56,'BAZA DANYCH'!$I:$I,$C56,'BAZA DANYCH'!$R:$R,P$36)</f>
        <v>68</v>
      </c>
      <c r="Q56" s="66">
        <f>SUMIFS('BAZA DANYCH'!$K:$K,'BAZA DANYCH'!$E:$E,$B56,'BAZA DANYCH'!$I:$I,$C56,'BAZA DANYCH'!$R:$R,Q$36)</f>
        <v>0</v>
      </c>
      <c r="R56" s="66">
        <f>SUMIFS('BAZA DANYCH'!$K:$K,'BAZA DANYCH'!$E:$E,$B56,'BAZA DANYCH'!$I:$I,$C56,'BAZA DANYCH'!$R:$R,R$36)</f>
        <v>0</v>
      </c>
      <c r="S56" s="66">
        <f>SUMIFS('BAZA DANYCH'!$K:$K,'BAZA DANYCH'!$E:$E,$B56,'BAZA DANYCH'!$I:$I,$C56,'BAZA DANYCH'!$R:$R,S$36)</f>
        <v>64</v>
      </c>
      <c r="T56" s="66">
        <f>SUMIFS('BAZA DANYCH'!$K:$K,'BAZA DANYCH'!$E:$E,$B56,'BAZA DANYCH'!$I:$I,$C56,'BAZA DANYCH'!$R:$R,T$36)</f>
        <v>0</v>
      </c>
      <c r="U56" s="66">
        <f>SUMIFS('BAZA DANYCH'!$K:$K,'BAZA DANYCH'!$E:$E,$B56,'BAZA DANYCH'!$I:$I,$C56,'BAZA DANYCH'!$R:$R,U$36)</f>
        <v>0</v>
      </c>
      <c r="V56" s="66">
        <f>SUMIFS('BAZA DANYCH'!$K:$K,'BAZA DANYCH'!$E:$E,$B56,'BAZA DANYCH'!$I:$I,$C56,'BAZA DANYCH'!$R:$R,V$36)</f>
        <v>0</v>
      </c>
      <c r="W56" s="66">
        <f>SUMIFS('BAZA DANYCH'!$K:$K,'BAZA DANYCH'!$E:$E,$B56,'BAZA DANYCH'!$I:$I,$C56,'BAZA DANYCH'!$R:$R,W$36)</f>
        <v>163</v>
      </c>
      <c r="X56" s="66">
        <f>SUMIFS('BAZA DANYCH'!$K:$K,'BAZA DANYCH'!$E:$E,$B56,'BAZA DANYCH'!$I:$I,$C56,'BAZA DANYCH'!$R:$R,X$36)</f>
        <v>0</v>
      </c>
      <c r="Y56" s="66">
        <f>SUMIFS('BAZA DANYCH'!$K:$K,'BAZA DANYCH'!$E:$E,$B56,'BAZA DANYCH'!$I:$I,$C56,'BAZA DANYCH'!$R:$R,Y$36)</f>
        <v>58</v>
      </c>
      <c r="Z56" s="66">
        <f>SUMIFS('BAZA DANYCH'!$K:$K,'BAZA DANYCH'!$E:$E,$B56,'BAZA DANYCH'!$I:$I,$C56,'BAZA DANYCH'!$R:$R,Z$36)</f>
        <v>93</v>
      </c>
      <c r="AA56" s="66">
        <f>SUMIFS('BAZA DANYCH'!$K:$K,'BAZA DANYCH'!$E:$E,$B56,'BAZA DANYCH'!$I:$I,$C56,'BAZA DANYCH'!$R:$R,AA$36)</f>
        <v>0</v>
      </c>
      <c r="AB56" s="66">
        <f>SUMIFS('BAZA DANYCH'!$K:$K,'BAZA DANYCH'!$E:$E,$B56,'BAZA DANYCH'!$I:$I,$C56,'BAZA DANYCH'!$R:$R,AB$36)</f>
        <v>0</v>
      </c>
      <c r="AC56" s="66">
        <f>SUMIFS('BAZA DANYCH'!$K:$K,'BAZA DANYCH'!$E:$E,$B56,'BAZA DANYCH'!$I:$I,$C56,'BAZA DANYCH'!$R:$R,AC$36)</f>
        <v>89</v>
      </c>
      <c r="AD56" s="66">
        <f>SUMIFS('BAZA DANYCH'!$K:$K,'BAZA DANYCH'!$E:$E,$B56,'BAZA DANYCH'!$I:$I,$C56,'BAZA DANYCH'!$R:$R,AD$36)</f>
        <v>0</v>
      </c>
      <c r="AE56" s="66">
        <f>SUMIFS('BAZA DANYCH'!$K:$K,'BAZA DANYCH'!$E:$E,$B56,'BAZA DANYCH'!$I:$I,$C56,'BAZA DANYCH'!$R:$R,AE$36)</f>
        <v>0</v>
      </c>
      <c r="AF56" s="66">
        <f>SUMIFS('BAZA DANYCH'!$K:$K,'BAZA DANYCH'!$E:$E,$B56,'BAZA DANYCH'!$I:$I,$C56,'BAZA DANYCH'!$R:$R,AF$36)</f>
        <v>38</v>
      </c>
      <c r="AG56" s="66">
        <f>SUMIFS('BAZA DANYCH'!$K:$K,'BAZA DANYCH'!$E:$E,$B56,'BAZA DANYCH'!$I:$I,$C56,'BAZA DANYCH'!$R:$R,AG$36)</f>
        <v>69</v>
      </c>
      <c r="AH56" s="66">
        <f>SUMIFS('BAZA DANYCH'!$K:$K,'BAZA DANYCH'!$E:$E,$B56,'BAZA DANYCH'!$I:$I,$C56,'BAZA DANYCH'!$R:$R,AH$36)</f>
        <v>0</v>
      </c>
      <c r="AI56" s="66">
        <f>SUMIFS('BAZA DANYCH'!$K:$K,'BAZA DANYCH'!$E:$E,$B56,'BAZA DANYCH'!$I:$I,$C56,'BAZA DANYCH'!$R:$R,AI$36)</f>
        <v>0</v>
      </c>
      <c r="AJ56" s="66">
        <f>SUMIFS('BAZA DANYCH'!$K:$K,'BAZA DANYCH'!$E:$E,$B56,'BAZA DANYCH'!$I:$I,$C56,'BAZA DANYCH'!$R:$R,AJ$36)</f>
        <v>170</v>
      </c>
    </row>
    <row r="57" spans="2:36" x14ac:dyDescent="0.2">
      <c r="B57" s="67" t="str">
        <f>B24</f>
        <v>KZ9</v>
      </c>
      <c r="C57" s="67" t="str">
        <f>C24</f>
        <v>do Wrocławia</v>
      </c>
      <c r="D57" s="65">
        <f>SUM(E57:AJ57)</f>
        <v>1258</v>
      </c>
      <c r="E57" s="66">
        <f>SUMIFS('BAZA DANYCH'!$K:$K,'BAZA DANYCH'!$E:$E,$B57,'BAZA DANYCH'!$I:$I,$C57,'BAZA DANYCH'!$R:$R,E$36)</f>
        <v>0</v>
      </c>
      <c r="F57" s="66">
        <f>SUMIFS('BAZA DANYCH'!$K:$K,'BAZA DANYCH'!$E:$E,$B57,'BAZA DANYCH'!$I:$I,$C57,'BAZA DANYCH'!$R:$R,F$36)</f>
        <v>93</v>
      </c>
      <c r="G57" s="66">
        <f>SUMIFS('BAZA DANYCH'!$K:$K,'BAZA DANYCH'!$E:$E,$B57,'BAZA DANYCH'!$I:$I,$C57,'BAZA DANYCH'!$R:$R,G$36)</f>
        <v>0</v>
      </c>
      <c r="H57" s="66">
        <f>SUMIFS('BAZA DANYCH'!$K:$K,'BAZA DANYCH'!$E:$E,$B57,'BAZA DANYCH'!$I:$I,$C57,'BAZA DANYCH'!$R:$R,H$36)</f>
        <v>168</v>
      </c>
      <c r="I57" s="66">
        <f>SUMIFS('BAZA DANYCH'!$K:$K,'BAZA DANYCH'!$E:$E,$B57,'BAZA DANYCH'!$I:$I,$C57,'BAZA DANYCH'!$R:$R,I$36)</f>
        <v>0</v>
      </c>
      <c r="J57" s="66">
        <f>SUMIFS('BAZA DANYCH'!$K:$K,'BAZA DANYCH'!$E:$E,$B57,'BAZA DANYCH'!$I:$I,$C57,'BAZA DANYCH'!$R:$R,J$36)</f>
        <v>0</v>
      </c>
      <c r="K57" s="66">
        <f>SUMIFS('BAZA DANYCH'!$K:$K,'BAZA DANYCH'!$E:$E,$B57,'BAZA DANYCH'!$I:$I,$C57,'BAZA DANYCH'!$R:$R,K$36)</f>
        <v>116</v>
      </c>
      <c r="L57" s="66">
        <f>SUMIFS('BAZA DANYCH'!$K:$K,'BAZA DANYCH'!$E:$E,$B57,'BAZA DANYCH'!$I:$I,$C57,'BAZA DANYCH'!$R:$R,L$36)</f>
        <v>61</v>
      </c>
      <c r="M57" s="66">
        <f>SUMIFS('BAZA DANYCH'!$K:$K,'BAZA DANYCH'!$E:$E,$B57,'BAZA DANYCH'!$I:$I,$C57,'BAZA DANYCH'!$R:$R,M$36)</f>
        <v>0</v>
      </c>
      <c r="N57" s="66">
        <f>SUMIFS('BAZA DANYCH'!$K:$K,'BAZA DANYCH'!$E:$E,$B57,'BAZA DANYCH'!$I:$I,$C57,'BAZA DANYCH'!$R:$R,N$36)</f>
        <v>148</v>
      </c>
      <c r="O57" s="66">
        <f>SUMIFS('BAZA DANYCH'!$K:$K,'BAZA DANYCH'!$E:$E,$B57,'BAZA DANYCH'!$I:$I,$C57,'BAZA DANYCH'!$R:$R,O$36)</f>
        <v>0</v>
      </c>
      <c r="P57" s="66">
        <f>SUMIFS('BAZA DANYCH'!$K:$K,'BAZA DANYCH'!$E:$E,$B57,'BAZA DANYCH'!$I:$I,$C57,'BAZA DANYCH'!$R:$R,P$36)</f>
        <v>0</v>
      </c>
      <c r="Q57" s="66">
        <f>SUMIFS('BAZA DANYCH'!$K:$K,'BAZA DANYCH'!$E:$E,$B57,'BAZA DANYCH'!$I:$I,$C57,'BAZA DANYCH'!$R:$R,Q$36)</f>
        <v>0</v>
      </c>
      <c r="R57" s="66">
        <f>SUMIFS('BAZA DANYCH'!$K:$K,'BAZA DANYCH'!$E:$E,$B57,'BAZA DANYCH'!$I:$I,$C57,'BAZA DANYCH'!$R:$R,R$36)</f>
        <v>0</v>
      </c>
      <c r="S57" s="66">
        <f>SUMIFS('BAZA DANYCH'!$K:$K,'BAZA DANYCH'!$E:$E,$B57,'BAZA DANYCH'!$I:$I,$C57,'BAZA DANYCH'!$R:$R,S$36)</f>
        <v>165</v>
      </c>
      <c r="T57" s="66">
        <f>SUMIFS('BAZA DANYCH'!$K:$K,'BAZA DANYCH'!$E:$E,$B57,'BAZA DANYCH'!$I:$I,$C57,'BAZA DANYCH'!$R:$R,T$36)</f>
        <v>0</v>
      </c>
      <c r="U57" s="66">
        <f>SUMIFS('BAZA DANYCH'!$K:$K,'BAZA DANYCH'!$E:$E,$B57,'BAZA DANYCH'!$I:$I,$C57,'BAZA DANYCH'!$R:$R,U$36)</f>
        <v>38</v>
      </c>
      <c r="V57" s="66">
        <f>SUMIFS('BAZA DANYCH'!$K:$K,'BAZA DANYCH'!$E:$E,$B57,'BAZA DANYCH'!$I:$I,$C57,'BAZA DANYCH'!$R:$R,V$36)</f>
        <v>0</v>
      </c>
      <c r="W57" s="66">
        <f>SUMIFS('BAZA DANYCH'!$K:$K,'BAZA DANYCH'!$E:$E,$B57,'BAZA DANYCH'!$I:$I,$C57,'BAZA DANYCH'!$R:$R,W$36)</f>
        <v>0</v>
      </c>
      <c r="X57" s="66">
        <f>SUMIFS('BAZA DANYCH'!$K:$K,'BAZA DANYCH'!$E:$E,$B57,'BAZA DANYCH'!$I:$I,$C57,'BAZA DANYCH'!$R:$R,X$36)</f>
        <v>0</v>
      </c>
      <c r="Y57" s="66">
        <f>SUMIFS('BAZA DANYCH'!$K:$K,'BAZA DANYCH'!$E:$E,$B57,'BAZA DANYCH'!$I:$I,$C57,'BAZA DANYCH'!$R:$R,Y$36)</f>
        <v>0</v>
      </c>
      <c r="Z57" s="66">
        <f>SUMIFS('BAZA DANYCH'!$K:$K,'BAZA DANYCH'!$E:$E,$B57,'BAZA DANYCH'!$I:$I,$C57,'BAZA DANYCH'!$R:$R,Z$36)</f>
        <v>115</v>
      </c>
      <c r="AA57" s="66">
        <f>SUMIFS('BAZA DANYCH'!$K:$K,'BAZA DANYCH'!$E:$E,$B57,'BAZA DANYCH'!$I:$I,$C57,'BAZA DANYCH'!$R:$R,AA$36)</f>
        <v>0</v>
      </c>
      <c r="AB57" s="66">
        <f>SUMIFS('BAZA DANYCH'!$K:$K,'BAZA DANYCH'!$E:$E,$B57,'BAZA DANYCH'!$I:$I,$C57,'BAZA DANYCH'!$R:$R,AB$36)</f>
        <v>0</v>
      </c>
      <c r="AC57" s="66">
        <f>SUMIFS('BAZA DANYCH'!$K:$K,'BAZA DANYCH'!$E:$E,$B57,'BAZA DANYCH'!$I:$I,$C57,'BAZA DANYCH'!$R:$R,AC$36)</f>
        <v>130</v>
      </c>
      <c r="AD57" s="66">
        <f>SUMIFS('BAZA DANYCH'!$K:$K,'BAZA DANYCH'!$E:$E,$B57,'BAZA DANYCH'!$I:$I,$C57,'BAZA DANYCH'!$R:$R,AD$36)</f>
        <v>0</v>
      </c>
      <c r="AE57" s="66">
        <f>SUMIFS('BAZA DANYCH'!$K:$K,'BAZA DANYCH'!$E:$E,$B57,'BAZA DANYCH'!$I:$I,$C57,'BAZA DANYCH'!$R:$R,AE$36)</f>
        <v>0</v>
      </c>
      <c r="AF57" s="66">
        <f>SUMIFS('BAZA DANYCH'!$K:$K,'BAZA DANYCH'!$E:$E,$B57,'BAZA DANYCH'!$I:$I,$C57,'BAZA DANYCH'!$R:$R,AF$36)</f>
        <v>150</v>
      </c>
      <c r="AG57" s="66">
        <f>SUMIFS('BAZA DANYCH'!$K:$K,'BAZA DANYCH'!$E:$E,$B57,'BAZA DANYCH'!$I:$I,$C57,'BAZA DANYCH'!$R:$R,AG$36)</f>
        <v>0</v>
      </c>
      <c r="AH57" s="66">
        <f>SUMIFS('BAZA DANYCH'!$K:$K,'BAZA DANYCH'!$E:$E,$B57,'BAZA DANYCH'!$I:$I,$C57,'BAZA DANYCH'!$R:$R,AH$36)</f>
        <v>74</v>
      </c>
      <c r="AI57" s="66">
        <f>SUMIFS('BAZA DANYCH'!$K:$K,'BAZA DANYCH'!$E:$E,$B57,'BAZA DANYCH'!$I:$I,$C57,'BAZA DANYCH'!$R:$R,AI$36)</f>
        <v>0</v>
      </c>
      <c r="AJ57" s="66">
        <f>SUMIFS('BAZA DANYCH'!$K:$K,'BAZA DANYCH'!$E:$E,$B57,'BAZA DANYCH'!$I:$I,$C57,'BAZA DANYCH'!$R:$R,AJ$36)</f>
        <v>0</v>
      </c>
    </row>
    <row r="58" spans="2:36" x14ac:dyDescent="0.2">
      <c r="B58" s="171" t="s">
        <v>100</v>
      </c>
      <c r="C58" s="171"/>
      <c r="D58" s="115">
        <f t="shared" ref="D58:AJ58" si="17">SUM(D56:D57)</f>
        <v>2215</v>
      </c>
      <c r="E58" s="115">
        <f t="shared" si="17"/>
        <v>12</v>
      </c>
      <c r="F58" s="115">
        <f t="shared" si="17"/>
        <v>133</v>
      </c>
      <c r="G58" s="115">
        <f t="shared" si="17"/>
        <v>0</v>
      </c>
      <c r="H58" s="115">
        <f t="shared" si="17"/>
        <v>168</v>
      </c>
      <c r="I58" s="115">
        <f t="shared" si="17"/>
        <v>0</v>
      </c>
      <c r="J58" s="115">
        <f t="shared" si="17"/>
        <v>0</v>
      </c>
      <c r="K58" s="115">
        <f t="shared" si="17"/>
        <v>189</v>
      </c>
      <c r="L58" s="115">
        <f t="shared" si="17"/>
        <v>61</v>
      </c>
      <c r="M58" s="115">
        <f t="shared" si="17"/>
        <v>20</v>
      </c>
      <c r="N58" s="115">
        <f t="shared" si="17"/>
        <v>148</v>
      </c>
      <c r="O58" s="115">
        <f t="shared" si="17"/>
        <v>0</v>
      </c>
      <c r="P58" s="115">
        <f t="shared" si="17"/>
        <v>68</v>
      </c>
      <c r="Q58" s="115">
        <f t="shared" si="17"/>
        <v>0</v>
      </c>
      <c r="R58" s="115">
        <f t="shared" si="17"/>
        <v>0</v>
      </c>
      <c r="S58" s="115">
        <f t="shared" si="17"/>
        <v>229</v>
      </c>
      <c r="T58" s="115">
        <f t="shared" si="17"/>
        <v>0</v>
      </c>
      <c r="U58" s="115">
        <f t="shared" si="17"/>
        <v>38</v>
      </c>
      <c r="V58" s="115">
        <f t="shared" si="17"/>
        <v>0</v>
      </c>
      <c r="W58" s="115">
        <f t="shared" si="17"/>
        <v>163</v>
      </c>
      <c r="X58" s="115">
        <f t="shared" si="17"/>
        <v>0</v>
      </c>
      <c r="Y58" s="115">
        <f t="shared" si="17"/>
        <v>58</v>
      </c>
      <c r="Z58" s="115">
        <f t="shared" si="17"/>
        <v>208</v>
      </c>
      <c r="AA58" s="115">
        <f t="shared" si="17"/>
        <v>0</v>
      </c>
      <c r="AB58" s="115">
        <f t="shared" si="17"/>
        <v>0</v>
      </c>
      <c r="AC58" s="115">
        <f t="shared" si="17"/>
        <v>219</v>
      </c>
      <c r="AD58" s="115">
        <f t="shared" si="17"/>
        <v>0</v>
      </c>
      <c r="AE58" s="115">
        <f t="shared" si="17"/>
        <v>0</v>
      </c>
      <c r="AF58" s="115">
        <f t="shared" si="17"/>
        <v>188</v>
      </c>
      <c r="AG58" s="115">
        <f t="shared" si="17"/>
        <v>69</v>
      </c>
      <c r="AH58" s="115">
        <f t="shared" si="17"/>
        <v>74</v>
      </c>
      <c r="AI58" s="115">
        <f t="shared" si="17"/>
        <v>0</v>
      </c>
      <c r="AJ58" s="115">
        <f t="shared" si="17"/>
        <v>170</v>
      </c>
    </row>
    <row r="59" spans="2:36" x14ac:dyDescent="0.2">
      <c r="B59" s="67" t="str">
        <f>B26</f>
        <v>KZ10</v>
      </c>
      <c r="C59" s="67" t="str">
        <f>C26</f>
        <v>do Wrocławia</v>
      </c>
      <c r="D59" s="65">
        <f>SUM(E59:AJ59)</f>
        <v>1449</v>
      </c>
      <c r="E59" s="66">
        <f>SUMIFS('BAZA DANYCH'!$K:$K,'BAZA DANYCH'!$E:$E,$B59,'BAZA DANYCH'!$I:$I,$C59,'BAZA DANYCH'!$R:$R,E$36)</f>
        <v>0</v>
      </c>
      <c r="F59" s="66">
        <f>SUMIFS('BAZA DANYCH'!$K:$K,'BAZA DANYCH'!$E:$E,$B59,'BAZA DANYCH'!$I:$I,$C59,'BAZA DANYCH'!$R:$R,F$36)</f>
        <v>165</v>
      </c>
      <c r="G59" s="66">
        <f>SUMIFS('BAZA DANYCH'!$K:$K,'BAZA DANYCH'!$E:$E,$B59,'BAZA DANYCH'!$I:$I,$C59,'BAZA DANYCH'!$R:$R,G$36)</f>
        <v>0</v>
      </c>
      <c r="H59" s="66">
        <f>SUMIFS('BAZA DANYCH'!$K:$K,'BAZA DANYCH'!$E:$E,$B59,'BAZA DANYCH'!$I:$I,$C59,'BAZA DANYCH'!$R:$R,H$36)</f>
        <v>259</v>
      </c>
      <c r="I59" s="66">
        <f>SUMIFS('BAZA DANYCH'!$K:$K,'BAZA DANYCH'!$E:$E,$B59,'BAZA DANYCH'!$I:$I,$C59,'BAZA DANYCH'!$R:$R,I$36)</f>
        <v>0</v>
      </c>
      <c r="J59" s="66">
        <f>SUMIFS('BAZA DANYCH'!$K:$K,'BAZA DANYCH'!$E:$E,$B59,'BAZA DANYCH'!$I:$I,$C59,'BAZA DANYCH'!$R:$R,J$36)</f>
        <v>108</v>
      </c>
      <c r="K59" s="66">
        <f>SUMIFS('BAZA DANYCH'!$K:$K,'BAZA DANYCH'!$E:$E,$B59,'BAZA DANYCH'!$I:$I,$C59,'BAZA DANYCH'!$R:$R,K$36)</f>
        <v>0</v>
      </c>
      <c r="L59" s="66">
        <f>SUMIFS('BAZA DANYCH'!$K:$K,'BAZA DANYCH'!$E:$E,$B59,'BAZA DANYCH'!$I:$I,$C59,'BAZA DANYCH'!$R:$R,L$36)</f>
        <v>157</v>
      </c>
      <c r="M59" s="66">
        <f>SUMIFS('BAZA DANYCH'!$K:$K,'BAZA DANYCH'!$E:$E,$B59,'BAZA DANYCH'!$I:$I,$C59,'BAZA DANYCH'!$R:$R,M$36)</f>
        <v>0</v>
      </c>
      <c r="N59" s="66">
        <f>SUMIFS('BAZA DANYCH'!$K:$K,'BAZA DANYCH'!$E:$E,$B59,'BAZA DANYCH'!$I:$I,$C59,'BAZA DANYCH'!$R:$R,N$36)</f>
        <v>0</v>
      </c>
      <c r="O59" s="66">
        <f>SUMIFS('BAZA DANYCH'!$K:$K,'BAZA DANYCH'!$E:$E,$B59,'BAZA DANYCH'!$I:$I,$C59,'BAZA DANYCH'!$R:$R,O$36)</f>
        <v>87</v>
      </c>
      <c r="P59" s="66">
        <f>SUMIFS('BAZA DANYCH'!$K:$K,'BAZA DANYCH'!$E:$E,$B59,'BAZA DANYCH'!$I:$I,$C59,'BAZA DANYCH'!$R:$R,P$36)</f>
        <v>0</v>
      </c>
      <c r="Q59" s="66">
        <f>SUMIFS('BAZA DANYCH'!$K:$K,'BAZA DANYCH'!$E:$E,$B59,'BAZA DANYCH'!$I:$I,$C59,'BAZA DANYCH'!$R:$R,Q$36)</f>
        <v>204</v>
      </c>
      <c r="R59" s="66">
        <f>SUMIFS('BAZA DANYCH'!$K:$K,'BAZA DANYCH'!$E:$E,$B59,'BAZA DANYCH'!$I:$I,$C59,'BAZA DANYCH'!$R:$R,R$36)</f>
        <v>0</v>
      </c>
      <c r="S59" s="66">
        <f>SUMIFS('BAZA DANYCH'!$K:$K,'BAZA DANYCH'!$E:$E,$B59,'BAZA DANYCH'!$I:$I,$C59,'BAZA DANYCH'!$R:$R,S$36)</f>
        <v>0</v>
      </c>
      <c r="T59" s="66">
        <f>SUMIFS('BAZA DANYCH'!$K:$K,'BAZA DANYCH'!$E:$E,$B59,'BAZA DANYCH'!$I:$I,$C59,'BAZA DANYCH'!$R:$R,T$36)</f>
        <v>0</v>
      </c>
      <c r="U59" s="66">
        <f>SUMIFS('BAZA DANYCH'!$K:$K,'BAZA DANYCH'!$E:$E,$B59,'BAZA DANYCH'!$I:$I,$C59,'BAZA DANYCH'!$R:$R,U$36)</f>
        <v>41</v>
      </c>
      <c r="V59" s="66">
        <f>SUMIFS('BAZA DANYCH'!$K:$K,'BAZA DANYCH'!$E:$E,$B59,'BAZA DANYCH'!$I:$I,$C59,'BAZA DANYCH'!$R:$R,V$36)</f>
        <v>80</v>
      </c>
      <c r="W59" s="66">
        <f>SUMIFS('BAZA DANYCH'!$K:$K,'BAZA DANYCH'!$E:$E,$B59,'BAZA DANYCH'!$I:$I,$C59,'BAZA DANYCH'!$R:$R,W$36)</f>
        <v>0</v>
      </c>
      <c r="X59" s="66">
        <f>SUMIFS('BAZA DANYCH'!$K:$K,'BAZA DANYCH'!$E:$E,$B59,'BAZA DANYCH'!$I:$I,$C59,'BAZA DANYCH'!$R:$R,X$36)</f>
        <v>43</v>
      </c>
      <c r="Y59" s="66">
        <f>SUMIFS('BAZA DANYCH'!$K:$K,'BAZA DANYCH'!$E:$E,$B59,'BAZA DANYCH'!$I:$I,$C59,'BAZA DANYCH'!$R:$R,Y$36)</f>
        <v>0</v>
      </c>
      <c r="Z59" s="66">
        <f>SUMIFS('BAZA DANYCH'!$K:$K,'BAZA DANYCH'!$E:$E,$B59,'BAZA DANYCH'!$I:$I,$C59,'BAZA DANYCH'!$R:$R,Z$36)</f>
        <v>110</v>
      </c>
      <c r="AA59" s="66">
        <f>SUMIFS('BAZA DANYCH'!$K:$K,'BAZA DANYCH'!$E:$E,$B59,'BAZA DANYCH'!$I:$I,$C59,'BAZA DANYCH'!$R:$R,AA$36)</f>
        <v>0</v>
      </c>
      <c r="AB59" s="66">
        <f>SUMIFS('BAZA DANYCH'!$K:$K,'BAZA DANYCH'!$E:$E,$B59,'BAZA DANYCH'!$I:$I,$C59,'BAZA DANYCH'!$R:$R,AB$36)</f>
        <v>0</v>
      </c>
      <c r="AC59" s="66">
        <f>SUMIFS('BAZA DANYCH'!$K:$K,'BAZA DANYCH'!$E:$E,$B59,'BAZA DANYCH'!$I:$I,$C59,'BAZA DANYCH'!$R:$R,AC$36)</f>
        <v>0</v>
      </c>
      <c r="AD59" s="66">
        <f>SUMIFS('BAZA DANYCH'!$K:$K,'BAZA DANYCH'!$E:$E,$B59,'BAZA DANYCH'!$I:$I,$C59,'BAZA DANYCH'!$R:$R,AD$36)</f>
        <v>88</v>
      </c>
      <c r="AE59" s="66">
        <f>SUMIFS('BAZA DANYCH'!$K:$K,'BAZA DANYCH'!$E:$E,$B59,'BAZA DANYCH'!$I:$I,$C59,'BAZA DANYCH'!$R:$R,AE$36)</f>
        <v>0</v>
      </c>
      <c r="AF59" s="66">
        <f>SUMIFS('BAZA DANYCH'!$K:$K,'BAZA DANYCH'!$E:$E,$B59,'BAZA DANYCH'!$I:$I,$C59,'BAZA DANYCH'!$R:$R,AF$36)</f>
        <v>107</v>
      </c>
      <c r="AG59" s="66">
        <f>SUMIFS('BAZA DANYCH'!$K:$K,'BAZA DANYCH'!$E:$E,$B59,'BAZA DANYCH'!$I:$I,$C59,'BAZA DANYCH'!$R:$R,AG$36)</f>
        <v>0</v>
      </c>
      <c r="AH59" s="66">
        <f>SUMIFS('BAZA DANYCH'!$K:$K,'BAZA DANYCH'!$E:$E,$B59,'BAZA DANYCH'!$I:$I,$C59,'BAZA DANYCH'!$R:$R,AH$36)</f>
        <v>0</v>
      </c>
      <c r="AI59" s="66">
        <f>SUMIFS('BAZA DANYCH'!$K:$K,'BAZA DANYCH'!$E:$E,$B59,'BAZA DANYCH'!$I:$I,$C59,'BAZA DANYCH'!$R:$R,AI$36)</f>
        <v>0</v>
      </c>
      <c r="AJ59" s="66">
        <f>SUMIFS('BAZA DANYCH'!$K:$K,'BAZA DANYCH'!$E:$E,$B59,'BAZA DANYCH'!$I:$I,$C59,'BAZA DANYCH'!$R:$R,AJ$36)</f>
        <v>0</v>
      </c>
    </row>
    <row r="60" spans="2:36" x14ac:dyDescent="0.2">
      <c r="B60" s="67" t="str">
        <f>B27</f>
        <v>KZ10</v>
      </c>
      <c r="C60" s="67" t="str">
        <f>C27</f>
        <v>z Wrocławia</v>
      </c>
      <c r="D60" s="65">
        <f>SUM(E60:AJ60)</f>
        <v>1543</v>
      </c>
      <c r="E60" s="66">
        <f>SUMIFS('BAZA DANYCH'!$K:$K,'BAZA DANYCH'!$E:$E,$B60,'BAZA DANYCH'!$I:$I,$C60,'BAZA DANYCH'!$R:$R,E$36)</f>
        <v>0</v>
      </c>
      <c r="F60" s="66">
        <f>SUMIFS('BAZA DANYCH'!$K:$K,'BAZA DANYCH'!$E:$E,$B60,'BAZA DANYCH'!$I:$I,$C60,'BAZA DANYCH'!$R:$R,F$36)</f>
        <v>0</v>
      </c>
      <c r="G60" s="66">
        <f>SUMIFS('BAZA DANYCH'!$K:$K,'BAZA DANYCH'!$E:$E,$B60,'BAZA DANYCH'!$I:$I,$C60,'BAZA DANYCH'!$R:$R,G$36)</f>
        <v>121</v>
      </c>
      <c r="H60" s="66">
        <f>SUMIFS('BAZA DANYCH'!$K:$K,'BAZA DANYCH'!$E:$E,$B60,'BAZA DANYCH'!$I:$I,$C60,'BAZA DANYCH'!$R:$R,H$36)</f>
        <v>0</v>
      </c>
      <c r="I60" s="66">
        <f>SUMIFS('BAZA DANYCH'!$K:$K,'BAZA DANYCH'!$E:$E,$B60,'BAZA DANYCH'!$I:$I,$C60,'BAZA DANYCH'!$R:$R,I$36)</f>
        <v>67</v>
      </c>
      <c r="J60" s="66">
        <f>SUMIFS('BAZA DANYCH'!$K:$K,'BAZA DANYCH'!$E:$E,$B60,'BAZA DANYCH'!$I:$I,$C60,'BAZA DANYCH'!$R:$R,J$36)</f>
        <v>0</v>
      </c>
      <c r="K60" s="66">
        <f>SUMIFS('BAZA DANYCH'!$K:$K,'BAZA DANYCH'!$E:$E,$B60,'BAZA DANYCH'!$I:$I,$C60,'BAZA DANYCH'!$R:$R,K$36)</f>
        <v>0</v>
      </c>
      <c r="L60" s="66">
        <f>SUMIFS('BAZA DANYCH'!$K:$K,'BAZA DANYCH'!$E:$E,$B60,'BAZA DANYCH'!$I:$I,$C60,'BAZA DANYCH'!$R:$R,L$36)</f>
        <v>0</v>
      </c>
      <c r="M60" s="66">
        <f>SUMIFS('BAZA DANYCH'!$K:$K,'BAZA DANYCH'!$E:$E,$B60,'BAZA DANYCH'!$I:$I,$C60,'BAZA DANYCH'!$R:$R,M$36)</f>
        <v>30</v>
      </c>
      <c r="N60" s="66">
        <f>SUMIFS('BAZA DANYCH'!$K:$K,'BAZA DANYCH'!$E:$E,$B60,'BAZA DANYCH'!$I:$I,$C60,'BAZA DANYCH'!$R:$R,N$36)</f>
        <v>65</v>
      </c>
      <c r="O60" s="66">
        <f>SUMIFS('BAZA DANYCH'!$K:$K,'BAZA DANYCH'!$E:$E,$B60,'BAZA DANYCH'!$I:$I,$C60,'BAZA DANYCH'!$R:$R,O$36)</f>
        <v>0</v>
      </c>
      <c r="P60" s="66">
        <f>SUMIFS('BAZA DANYCH'!$K:$K,'BAZA DANYCH'!$E:$E,$B60,'BAZA DANYCH'!$I:$I,$C60,'BAZA DANYCH'!$R:$R,P$36)</f>
        <v>47</v>
      </c>
      <c r="Q60" s="66">
        <f>SUMIFS('BAZA DANYCH'!$K:$K,'BAZA DANYCH'!$E:$E,$B60,'BAZA DANYCH'!$I:$I,$C60,'BAZA DANYCH'!$R:$R,Q$36)</f>
        <v>0</v>
      </c>
      <c r="R60" s="66">
        <f>SUMIFS('BAZA DANYCH'!$K:$K,'BAZA DANYCH'!$E:$E,$B60,'BAZA DANYCH'!$I:$I,$C60,'BAZA DANYCH'!$R:$R,R$36)</f>
        <v>24</v>
      </c>
      <c r="S60" s="66">
        <f>SUMIFS('BAZA DANYCH'!$K:$K,'BAZA DANYCH'!$E:$E,$B60,'BAZA DANYCH'!$I:$I,$C60,'BAZA DANYCH'!$R:$R,S$36)</f>
        <v>0</v>
      </c>
      <c r="T60" s="66">
        <f>SUMIFS('BAZA DANYCH'!$K:$K,'BAZA DANYCH'!$E:$E,$B60,'BAZA DANYCH'!$I:$I,$C60,'BAZA DANYCH'!$R:$R,T$36)</f>
        <v>0</v>
      </c>
      <c r="U60" s="66">
        <f>SUMIFS('BAZA DANYCH'!$K:$K,'BAZA DANYCH'!$E:$E,$B60,'BAZA DANYCH'!$I:$I,$C60,'BAZA DANYCH'!$R:$R,U$36)</f>
        <v>0</v>
      </c>
      <c r="V60" s="66">
        <f>SUMIFS('BAZA DANYCH'!$K:$K,'BAZA DANYCH'!$E:$E,$B60,'BAZA DANYCH'!$I:$I,$C60,'BAZA DANYCH'!$R:$R,V$36)</f>
        <v>184</v>
      </c>
      <c r="W60" s="66">
        <f>SUMIFS('BAZA DANYCH'!$K:$K,'BAZA DANYCH'!$E:$E,$B60,'BAZA DANYCH'!$I:$I,$C60,'BAZA DANYCH'!$R:$R,W$36)</f>
        <v>0</v>
      </c>
      <c r="X60" s="66">
        <f>SUMIFS('BAZA DANYCH'!$K:$K,'BAZA DANYCH'!$E:$E,$B60,'BAZA DANYCH'!$I:$I,$C60,'BAZA DANYCH'!$R:$R,X$36)</f>
        <v>0</v>
      </c>
      <c r="Y60" s="66">
        <f>SUMIFS('BAZA DANYCH'!$K:$K,'BAZA DANYCH'!$E:$E,$B60,'BAZA DANYCH'!$I:$I,$C60,'BAZA DANYCH'!$R:$R,Y$36)</f>
        <v>0</v>
      </c>
      <c r="Z60" s="66">
        <f>SUMIFS('BAZA DANYCH'!$K:$K,'BAZA DANYCH'!$E:$E,$B60,'BAZA DANYCH'!$I:$I,$C60,'BAZA DANYCH'!$R:$R,Z$36)</f>
        <v>103</v>
      </c>
      <c r="AA60" s="66">
        <f>SUMIFS('BAZA DANYCH'!$K:$K,'BAZA DANYCH'!$E:$E,$B60,'BAZA DANYCH'!$I:$I,$C60,'BAZA DANYCH'!$R:$R,AA$36)</f>
        <v>261</v>
      </c>
      <c r="AB60" s="66">
        <f>SUMIFS('BAZA DANYCH'!$K:$K,'BAZA DANYCH'!$E:$E,$B60,'BAZA DANYCH'!$I:$I,$C60,'BAZA DANYCH'!$R:$R,AB$36)</f>
        <v>0</v>
      </c>
      <c r="AC60" s="66">
        <f>SUMIFS('BAZA DANYCH'!$K:$K,'BAZA DANYCH'!$E:$E,$B60,'BAZA DANYCH'!$I:$I,$C60,'BAZA DANYCH'!$R:$R,AC$36)</f>
        <v>86</v>
      </c>
      <c r="AD60" s="66">
        <f>SUMIFS('BAZA DANYCH'!$K:$K,'BAZA DANYCH'!$E:$E,$B60,'BAZA DANYCH'!$I:$I,$C60,'BAZA DANYCH'!$R:$R,AD$36)</f>
        <v>198</v>
      </c>
      <c r="AE60" s="66">
        <f>SUMIFS('BAZA DANYCH'!$K:$K,'BAZA DANYCH'!$E:$E,$B60,'BAZA DANYCH'!$I:$I,$C60,'BAZA DANYCH'!$R:$R,AE$36)</f>
        <v>0</v>
      </c>
      <c r="AF60" s="66">
        <f>SUMIFS('BAZA DANYCH'!$K:$K,'BAZA DANYCH'!$E:$E,$B60,'BAZA DANYCH'!$I:$I,$C60,'BAZA DANYCH'!$R:$R,AF$36)</f>
        <v>0</v>
      </c>
      <c r="AG60" s="66">
        <f>SUMIFS('BAZA DANYCH'!$K:$K,'BAZA DANYCH'!$E:$E,$B60,'BAZA DANYCH'!$I:$I,$C60,'BAZA DANYCH'!$R:$R,AG$36)</f>
        <v>166</v>
      </c>
      <c r="AH60" s="66">
        <f>SUMIFS('BAZA DANYCH'!$K:$K,'BAZA DANYCH'!$E:$E,$B60,'BAZA DANYCH'!$I:$I,$C60,'BAZA DANYCH'!$R:$R,AH$36)</f>
        <v>0</v>
      </c>
      <c r="AI60" s="66">
        <f>SUMIFS('BAZA DANYCH'!$K:$K,'BAZA DANYCH'!$E:$E,$B60,'BAZA DANYCH'!$I:$I,$C60,'BAZA DANYCH'!$R:$R,AI$36)</f>
        <v>191</v>
      </c>
      <c r="AJ60" s="66">
        <f>SUMIFS('BAZA DANYCH'!$K:$K,'BAZA DANYCH'!$E:$E,$B60,'BAZA DANYCH'!$I:$I,$C60,'BAZA DANYCH'!$R:$R,AJ$36)</f>
        <v>0</v>
      </c>
    </row>
    <row r="61" spans="2:36" x14ac:dyDescent="0.2">
      <c r="B61" s="171" t="s">
        <v>101</v>
      </c>
      <c r="C61" s="171"/>
      <c r="D61" s="115">
        <f t="shared" ref="D61:AJ61" si="18">SUM(D59:D60)</f>
        <v>2992</v>
      </c>
      <c r="E61" s="115">
        <f t="shared" si="18"/>
        <v>0</v>
      </c>
      <c r="F61" s="115">
        <f t="shared" si="18"/>
        <v>165</v>
      </c>
      <c r="G61" s="115">
        <f t="shared" si="18"/>
        <v>121</v>
      </c>
      <c r="H61" s="115">
        <f t="shared" si="18"/>
        <v>259</v>
      </c>
      <c r="I61" s="115">
        <f t="shared" si="18"/>
        <v>67</v>
      </c>
      <c r="J61" s="115">
        <f t="shared" si="18"/>
        <v>108</v>
      </c>
      <c r="K61" s="115">
        <f t="shared" si="18"/>
        <v>0</v>
      </c>
      <c r="L61" s="115">
        <f t="shared" si="18"/>
        <v>157</v>
      </c>
      <c r="M61" s="115">
        <f t="shared" si="18"/>
        <v>30</v>
      </c>
      <c r="N61" s="115">
        <f t="shared" si="18"/>
        <v>65</v>
      </c>
      <c r="O61" s="115">
        <f t="shared" si="18"/>
        <v>87</v>
      </c>
      <c r="P61" s="115">
        <f t="shared" si="18"/>
        <v>47</v>
      </c>
      <c r="Q61" s="115">
        <f t="shared" si="18"/>
        <v>204</v>
      </c>
      <c r="R61" s="115">
        <f t="shared" si="18"/>
        <v>24</v>
      </c>
      <c r="S61" s="115">
        <f t="shared" si="18"/>
        <v>0</v>
      </c>
      <c r="T61" s="115">
        <f t="shared" si="18"/>
        <v>0</v>
      </c>
      <c r="U61" s="115">
        <f t="shared" si="18"/>
        <v>41</v>
      </c>
      <c r="V61" s="115">
        <f t="shared" si="18"/>
        <v>264</v>
      </c>
      <c r="W61" s="115">
        <f t="shared" si="18"/>
        <v>0</v>
      </c>
      <c r="X61" s="115">
        <f t="shared" si="18"/>
        <v>43</v>
      </c>
      <c r="Y61" s="115">
        <f t="shared" si="18"/>
        <v>0</v>
      </c>
      <c r="Z61" s="115">
        <f t="shared" si="18"/>
        <v>213</v>
      </c>
      <c r="AA61" s="115">
        <f t="shared" si="18"/>
        <v>261</v>
      </c>
      <c r="AB61" s="115">
        <f t="shared" si="18"/>
        <v>0</v>
      </c>
      <c r="AC61" s="115">
        <f t="shared" si="18"/>
        <v>86</v>
      </c>
      <c r="AD61" s="115">
        <f t="shared" si="18"/>
        <v>286</v>
      </c>
      <c r="AE61" s="115">
        <f t="shared" si="18"/>
        <v>0</v>
      </c>
      <c r="AF61" s="115">
        <f t="shared" si="18"/>
        <v>107</v>
      </c>
      <c r="AG61" s="115">
        <f t="shared" si="18"/>
        <v>166</v>
      </c>
      <c r="AH61" s="115">
        <f t="shared" si="18"/>
        <v>0</v>
      </c>
      <c r="AI61" s="115">
        <f t="shared" si="18"/>
        <v>191</v>
      </c>
      <c r="AJ61" s="115">
        <f t="shared" si="18"/>
        <v>0</v>
      </c>
    </row>
    <row r="62" spans="2:36" x14ac:dyDescent="0.2">
      <c r="B62" s="67" t="str">
        <f>B29</f>
        <v>KZ11</v>
      </c>
      <c r="C62" s="67" t="str">
        <f>C29</f>
        <v>do Wrocławia</v>
      </c>
      <c r="D62" s="65">
        <f>SUM(E62:AJ62)</f>
        <v>593</v>
      </c>
      <c r="E62" s="66">
        <f>SUMIFS('BAZA DANYCH'!$K:$K,'BAZA DANYCH'!$E:$E,$B62,'BAZA DANYCH'!$I:$I,$C62,'BAZA DANYCH'!$R:$R,E$36)</f>
        <v>0</v>
      </c>
      <c r="F62" s="66">
        <f>SUMIFS('BAZA DANYCH'!$K:$K,'BAZA DANYCH'!$E:$E,$B62,'BAZA DANYCH'!$I:$I,$C62,'BAZA DANYCH'!$R:$R,F$36)</f>
        <v>89</v>
      </c>
      <c r="G62" s="66">
        <f>SUMIFS('BAZA DANYCH'!$K:$K,'BAZA DANYCH'!$E:$E,$B62,'BAZA DANYCH'!$I:$I,$C62,'BAZA DANYCH'!$R:$R,G$36)</f>
        <v>0</v>
      </c>
      <c r="H62" s="66">
        <f>SUMIFS('BAZA DANYCH'!$K:$K,'BAZA DANYCH'!$E:$E,$B62,'BAZA DANYCH'!$I:$I,$C62,'BAZA DANYCH'!$R:$R,H$36)</f>
        <v>66</v>
      </c>
      <c r="I62" s="66">
        <f>SUMIFS('BAZA DANYCH'!$K:$K,'BAZA DANYCH'!$E:$E,$B62,'BAZA DANYCH'!$I:$I,$C62,'BAZA DANYCH'!$R:$R,I$36)</f>
        <v>0</v>
      </c>
      <c r="J62" s="66">
        <f>SUMIFS('BAZA DANYCH'!$K:$K,'BAZA DANYCH'!$E:$E,$B62,'BAZA DANYCH'!$I:$I,$C62,'BAZA DANYCH'!$R:$R,J$36)</f>
        <v>69</v>
      </c>
      <c r="K62" s="66">
        <f>SUMIFS('BAZA DANYCH'!$K:$K,'BAZA DANYCH'!$E:$E,$B62,'BAZA DANYCH'!$I:$I,$C62,'BAZA DANYCH'!$R:$R,K$36)</f>
        <v>0</v>
      </c>
      <c r="L62" s="66">
        <f>SUMIFS('BAZA DANYCH'!$K:$K,'BAZA DANYCH'!$E:$E,$B62,'BAZA DANYCH'!$I:$I,$C62,'BAZA DANYCH'!$R:$R,L$36)</f>
        <v>32</v>
      </c>
      <c r="M62" s="66">
        <f>SUMIFS('BAZA DANYCH'!$K:$K,'BAZA DANYCH'!$E:$E,$B62,'BAZA DANYCH'!$I:$I,$C62,'BAZA DANYCH'!$R:$R,M$36)</f>
        <v>0</v>
      </c>
      <c r="N62" s="66">
        <f>SUMIFS('BAZA DANYCH'!$K:$K,'BAZA DANYCH'!$E:$E,$B62,'BAZA DANYCH'!$I:$I,$C62,'BAZA DANYCH'!$R:$R,N$36)</f>
        <v>0</v>
      </c>
      <c r="O62" s="66">
        <f>SUMIFS('BAZA DANYCH'!$K:$K,'BAZA DANYCH'!$E:$E,$B62,'BAZA DANYCH'!$I:$I,$C62,'BAZA DANYCH'!$R:$R,O$36)</f>
        <v>0</v>
      </c>
      <c r="P62" s="66">
        <f>SUMIFS('BAZA DANYCH'!$K:$K,'BAZA DANYCH'!$E:$E,$B62,'BAZA DANYCH'!$I:$I,$C62,'BAZA DANYCH'!$R:$R,P$36)</f>
        <v>177</v>
      </c>
      <c r="Q62" s="66">
        <f>SUMIFS('BAZA DANYCH'!$K:$K,'BAZA DANYCH'!$E:$E,$B62,'BAZA DANYCH'!$I:$I,$C62,'BAZA DANYCH'!$R:$R,Q$36)</f>
        <v>0</v>
      </c>
      <c r="R62" s="66">
        <f>SUMIFS('BAZA DANYCH'!$K:$K,'BAZA DANYCH'!$E:$E,$B62,'BAZA DANYCH'!$I:$I,$C62,'BAZA DANYCH'!$R:$R,R$36)</f>
        <v>0</v>
      </c>
      <c r="S62" s="66">
        <f>SUMIFS('BAZA DANYCH'!$K:$K,'BAZA DANYCH'!$E:$E,$B62,'BAZA DANYCH'!$I:$I,$C62,'BAZA DANYCH'!$R:$R,S$36)</f>
        <v>0</v>
      </c>
      <c r="T62" s="66">
        <f>SUMIFS('BAZA DANYCH'!$K:$K,'BAZA DANYCH'!$E:$E,$B62,'BAZA DANYCH'!$I:$I,$C62,'BAZA DANYCH'!$R:$R,T$36)</f>
        <v>0</v>
      </c>
      <c r="U62" s="66">
        <f>SUMIFS('BAZA DANYCH'!$K:$K,'BAZA DANYCH'!$E:$E,$B62,'BAZA DANYCH'!$I:$I,$C62,'BAZA DANYCH'!$R:$R,U$36)</f>
        <v>0</v>
      </c>
      <c r="V62" s="66">
        <f>SUMIFS('BAZA DANYCH'!$K:$K,'BAZA DANYCH'!$E:$E,$B62,'BAZA DANYCH'!$I:$I,$C62,'BAZA DANYCH'!$R:$R,V$36)</f>
        <v>0</v>
      </c>
      <c r="W62" s="66">
        <f>SUMIFS('BAZA DANYCH'!$K:$K,'BAZA DANYCH'!$E:$E,$B62,'BAZA DANYCH'!$I:$I,$C62,'BAZA DANYCH'!$R:$R,W$36)</f>
        <v>62</v>
      </c>
      <c r="X62" s="66">
        <f>SUMIFS('BAZA DANYCH'!$K:$K,'BAZA DANYCH'!$E:$E,$B62,'BAZA DANYCH'!$I:$I,$C62,'BAZA DANYCH'!$R:$R,X$36)</f>
        <v>0</v>
      </c>
      <c r="Y62" s="66">
        <f>SUMIFS('BAZA DANYCH'!$K:$K,'BAZA DANYCH'!$E:$E,$B62,'BAZA DANYCH'!$I:$I,$C62,'BAZA DANYCH'!$R:$R,Y$36)</f>
        <v>0</v>
      </c>
      <c r="Z62" s="66">
        <f>SUMIFS('BAZA DANYCH'!$K:$K,'BAZA DANYCH'!$E:$E,$B62,'BAZA DANYCH'!$I:$I,$C62,'BAZA DANYCH'!$R:$R,Z$36)</f>
        <v>26</v>
      </c>
      <c r="AA62" s="66">
        <f>SUMIFS('BAZA DANYCH'!$K:$K,'BAZA DANYCH'!$E:$E,$B62,'BAZA DANYCH'!$I:$I,$C62,'BAZA DANYCH'!$R:$R,AA$36)</f>
        <v>54</v>
      </c>
      <c r="AB62" s="66">
        <f>SUMIFS('BAZA DANYCH'!$K:$K,'BAZA DANYCH'!$E:$E,$B62,'BAZA DANYCH'!$I:$I,$C62,'BAZA DANYCH'!$R:$R,AB$36)</f>
        <v>0</v>
      </c>
      <c r="AC62" s="66">
        <f>SUMIFS('BAZA DANYCH'!$K:$K,'BAZA DANYCH'!$E:$E,$B62,'BAZA DANYCH'!$I:$I,$C62,'BAZA DANYCH'!$R:$R,AC$36)</f>
        <v>18</v>
      </c>
      <c r="AD62" s="66">
        <f>SUMIFS('BAZA DANYCH'!$K:$K,'BAZA DANYCH'!$E:$E,$B62,'BAZA DANYCH'!$I:$I,$C62,'BAZA DANYCH'!$R:$R,AD$36)</f>
        <v>0</v>
      </c>
      <c r="AE62" s="66">
        <f>SUMIFS('BAZA DANYCH'!$K:$K,'BAZA DANYCH'!$E:$E,$B62,'BAZA DANYCH'!$I:$I,$C62,'BAZA DANYCH'!$R:$R,AE$36)</f>
        <v>0</v>
      </c>
      <c r="AF62" s="66">
        <f>SUMIFS('BAZA DANYCH'!$K:$K,'BAZA DANYCH'!$E:$E,$B62,'BAZA DANYCH'!$I:$I,$C62,'BAZA DANYCH'!$R:$R,AF$36)</f>
        <v>0</v>
      </c>
      <c r="AG62" s="66">
        <f>SUMIFS('BAZA DANYCH'!$K:$K,'BAZA DANYCH'!$E:$E,$B62,'BAZA DANYCH'!$I:$I,$C62,'BAZA DANYCH'!$R:$R,AG$36)</f>
        <v>0</v>
      </c>
      <c r="AH62" s="66">
        <f>SUMIFS('BAZA DANYCH'!$K:$K,'BAZA DANYCH'!$E:$E,$B62,'BAZA DANYCH'!$I:$I,$C62,'BAZA DANYCH'!$R:$R,AH$36)</f>
        <v>0</v>
      </c>
      <c r="AI62" s="66">
        <f>SUMIFS('BAZA DANYCH'!$K:$K,'BAZA DANYCH'!$E:$E,$B62,'BAZA DANYCH'!$I:$I,$C62,'BAZA DANYCH'!$R:$R,AI$36)</f>
        <v>0</v>
      </c>
      <c r="AJ62" s="66">
        <f>SUMIFS('BAZA DANYCH'!$K:$K,'BAZA DANYCH'!$E:$E,$B62,'BAZA DANYCH'!$I:$I,$C62,'BAZA DANYCH'!$R:$R,AJ$36)</f>
        <v>0</v>
      </c>
    </row>
    <row r="63" spans="2:36" x14ac:dyDescent="0.2">
      <c r="B63" s="67" t="str">
        <f>B30</f>
        <v>KZ11</v>
      </c>
      <c r="C63" s="67" t="str">
        <f>C30</f>
        <v>z Wrocławia</v>
      </c>
      <c r="D63" s="65">
        <f>SUM(E63:AJ63)</f>
        <v>770</v>
      </c>
      <c r="E63" s="66">
        <f>SUMIFS('BAZA DANYCH'!$K:$K,'BAZA DANYCH'!$E:$E,$B63,'BAZA DANYCH'!$I:$I,$C63,'BAZA DANYCH'!$R:$R,E$36)</f>
        <v>5</v>
      </c>
      <c r="F63" s="66">
        <f>SUMIFS('BAZA DANYCH'!$K:$K,'BAZA DANYCH'!$E:$E,$B63,'BAZA DANYCH'!$I:$I,$C63,'BAZA DANYCH'!$R:$R,F$36)</f>
        <v>76</v>
      </c>
      <c r="G63" s="66">
        <f>SUMIFS('BAZA DANYCH'!$K:$K,'BAZA DANYCH'!$E:$E,$B63,'BAZA DANYCH'!$I:$I,$C63,'BAZA DANYCH'!$R:$R,G$36)</f>
        <v>0</v>
      </c>
      <c r="H63" s="66">
        <f>SUMIFS('BAZA DANYCH'!$K:$K,'BAZA DANYCH'!$E:$E,$B63,'BAZA DANYCH'!$I:$I,$C63,'BAZA DANYCH'!$R:$R,H$36)</f>
        <v>0</v>
      </c>
      <c r="I63" s="66">
        <f>SUMIFS('BAZA DANYCH'!$K:$K,'BAZA DANYCH'!$E:$E,$B63,'BAZA DANYCH'!$I:$I,$C63,'BAZA DANYCH'!$R:$R,I$36)</f>
        <v>17</v>
      </c>
      <c r="J63" s="66">
        <f>SUMIFS('BAZA DANYCH'!$K:$K,'BAZA DANYCH'!$E:$E,$B63,'BAZA DANYCH'!$I:$I,$C63,'BAZA DANYCH'!$R:$R,J$36)</f>
        <v>0</v>
      </c>
      <c r="K63" s="66">
        <f>SUMIFS('BAZA DANYCH'!$K:$K,'BAZA DANYCH'!$E:$E,$B63,'BAZA DANYCH'!$I:$I,$C63,'BAZA DANYCH'!$R:$R,K$36)</f>
        <v>45</v>
      </c>
      <c r="L63" s="66">
        <f>SUMIFS('BAZA DANYCH'!$K:$K,'BAZA DANYCH'!$E:$E,$B63,'BAZA DANYCH'!$I:$I,$C63,'BAZA DANYCH'!$R:$R,L$36)</f>
        <v>0</v>
      </c>
      <c r="M63" s="66">
        <f>SUMIFS('BAZA DANYCH'!$K:$K,'BAZA DANYCH'!$E:$E,$B63,'BAZA DANYCH'!$I:$I,$C63,'BAZA DANYCH'!$R:$R,M$36)</f>
        <v>0</v>
      </c>
      <c r="N63" s="66">
        <f>SUMIFS('BAZA DANYCH'!$K:$K,'BAZA DANYCH'!$E:$E,$B63,'BAZA DANYCH'!$I:$I,$C63,'BAZA DANYCH'!$R:$R,N$36)</f>
        <v>0</v>
      </c>
      <c r="O63" s="66">
        <f>SUMIFS('BAZA DANYCH'!$K:$K,'BAZA DANYCH'!$E:$E,$B63,'BAZA DANYCH'!$I:$I,$C63,'BAZA DANYCH'!$R:$R,O$36)</f>
        <v>0</v>
      </c>
      <c r="P63" s="66">
        <f>SUMIFS('BAZA DANYCH'!$K:$K,'BAZA DANYCH'!$E:$E,$B63,'BAZA DANYCH'!$I:$I,$C63,'BAZA DANYCH'!$R:$R,P$36)</f>
        <v>69</v>
      </c>
      <c r="Q63" s="66">
        <f>SUMIFS('BAZA DANYCH'!$K:$K,'BAZA DANYCH'!$E:$E,$B63,'BAZA DANYCH'!$I:$I,$C63,'BAZA DANYCH'!$R:$R,Q$36)</f>
        <v>0</v>
      </c>
      <c r="R63" s="66">
        <f>SUMIFS('BAZA DANYCH'!$K:$K,'BAZA DANYCH'!$E:$E,$B63,'BAZA DANYCH'!$I:$I,$C63,'BAZA DANYCH'!$R:$R,R$36)</f>
        <v>13</v>
      </c>
      <c r="S63" s="66">
        <f>SUMIFS('BAZA DANYCH'!$K:$K,'BAZA DANYCH'!$E:$E,$B63,'BAZA DANYCH'!$I:$I,$C63,'BAZA DANYCH'!$R:$R,S$36)</f>
        <v>0</v>
      </c>
      <c r="T63" s="66">
        <f>SUMIFS('BAZA DANYCH'!$K:$K,'BAZA DANYCH'!$E:$E,$B63,'BAZA DANYCH'!$I:$I,$C63,'BAZA DANYCH'!$R:$R,T$36)</f>
        <v>0</v>
      </c>
      <c r="U63" s="66">
        <f>SUMIFS('BAZA DANYCH'!$K:$K,'BAZA DANYCH'!$E:$E,$B63,'BAZA DANYCH'!$I:$I,$C63,'BAZA DANYCH'!$R:$R,U$36)</f>
        <v>0</v>
      </c>
      <c r="V63" s="66">
        <f>SUMIFS('BAZA DANYCH'!$K:$K,'BAZA DANYCH'!$E:$E,$B63,'BAZA DANYCH'!$I:$I,$C63,'BAZA DANYCH'!$R:$R,V$36)</f>
        <v>31</v>
      </c>
      <c r="W63" s="66">
        <f>SUMIFS('BAZA DANYCH'!$K:$K,'BAZA DANYCH'!$E:$E,$B63,'BAZA DANYCH'!$I:$I,$C63,'BAZA DANYCH'!$R:$R,W$36)</f>
        <v>0</v>
      </c>
      <c r="X63" s="66">
        <f>SUMIFS('BAZA DANYCH'!$K:$K,'BAZA DANYCH'!$E:$E,$B63,'BAZA DANYCH'!$I:$I,$C63,'BAZA DANYCH'!$R:$R,X$36)</f>
        <v>27</v>
      </c>
      <c r="Y63" s="66">
        <f>SUMIFS('BAZA DANYCH'!$K:$K,'BAZA DANYCH'!$E:$E,$B63,'BAZA DANYCH'!$I:$I,$C63,'BAZA DANYCH'!$R:$R,Y$36)</f>
        <v>0</v>
      </c>
      <c r="Z63" s="66">
        <f>SUMIFS('BAZA DANYCH'!$K:$K,'BAZA DANYCH'!$E:$E,$B63,'BAZA DANYCH'!$I:$I,$C63,'BAZA DANYCH'!$R:$R,Z$36)</f>
        <v>159</v>
      </c>
      <c r="AA63" s="66">
        <f>SUMIFS('BAZA DANYCH'!$K:$K,'BAZA DANYCH'!$E:$E,$B63,'BAZA DANYCH'!$I:$I,$C63,'BAZA DANYCH'!$R:$R,AA$36)</f>
        <v>0</v>
      </c>
      <c r="AB63" s="66">
        <f>SUMIFS('BAZA DANYCH'!$K:$K,'BAZA DANYCH'!$E:$E,$B63,'BAZA DANYCH'!$I:$I,$C63,'BAZA DANYCH'!$R:$R,AB$36)</f>
        <v>0</v>
      </c>
      <c r="AC63" s="66">
        <f>SUMIFS('BAZA DANYCH'!$K:$K,'BAZA DANYCH'!$E:$E,$B63,'BAZA DANYCH'!$I:$I,$C63,'BAZA DANYCH'!$R:$R,AC$36)</f>
        <v>61</v>
      </c>
      <c r="AD63" s="66">
        <f>SUMIFS('BAZA DANYCH'!$K:$K,'BAZA DANYCH'!$E:$E,$B63,'BAZA DANYCH'!$I:$I,$C63,'BAZA DANYCH'!$R:$R,AD$36)</f>
        <v>103</v>
      </c>
      <c r="AE63" s="66">
        <f>SUMIFS('BAZA DANYCH'!$K:$K,'BAZA DANYCH'!$E:$E,$B63,'BAZA DANYCH'!$I:$I,$C63,'BAZA DANYCH'!$R:$R,AE$36)</f>
        <v>0</v>
      </c>
      <c r="AF63" s="66">
        <f>SUMIFS('BAZA DANYCH'!$K:$K,'BAZA DANYCH'!$E:$E,$B63,'BAZA DANYCH'!$I:$I,$C63,'BAZA DANYCH'!$R:$R,AF$36)</f>
        <v>0</v>
      </c>
      <c r="AG63" s="66">
        <f>SUMIFS('BAZA DANYCH'!$K:$K,'BAZA DANYCH'!$E:$E,$B63,'BAZA DANYCH'!$I:$I,$C63,'BAZA DANYCH'!$R:$R,AG$36)</f>
        <v>0</v>
      </c>
      <c r="AH63" s="66">
        <f>SUMIFS('BAZA DANYCH'!$K:$K,'BAZA DANYCH'!$E:$E,$B63,'BAZA DANYCH'!$I:$I,$C63,'BAZA DANYCH'!$R:$R,AH$36)</f>
        <v>62</v>
      </c>
      <c r="AI63" s="66">
        <f>SUMIFS('BAZA DANYCH'!$K:$K,'BAZA DANYCH'!$E:$E,$B63,'BAZA DANYCH'!$I:$I,$C63,'BAZA DANYCH'!$R:$R,AI$36)</f>
        <v>102</v>
      </c>
      <c r="AJ63" s="66">
        <f>SUMIFS('BAZA DANYCH'!$K:$K,'BAZA DANYCH'!$E:$E,$B63,'BAZA DANYCH'!$I:$I,$C63,'BAZA DANYCH'!$R:$R,AJ$36)</f>
        <v>0</v>
      </c>
    </row>
    <row r="64" spans="2:36" x14ac:dyDescent="0.2">
      <c r="B64" s="171" t="s">
        <v>102</v>
      </c>
      <c r="C64" s="171"/>
      <c r="D64" s="115">
        <f t="shared" ref="D64:AJ64" si="19">SUM(D62:D63)</f>
        <v>1363</v>
      </c>
      <c r="E64" s="115">
        <f t="shared" si="19"/>
        <v>5</v>
      </c>
      <c r="F64" s="115">
        <f t="shared" si="19"/>
        <v>165</v>
      </c>
      <c r="G64" s="115">
        <f t="shared" si="19"/>
        <v>0</v>
      </c>
      <c r="H64" s="115">
        <f t="shared" si="19"/>
        <v>66</v>
      </c>
      <c r="I64" s="115">
        <f t="shared" si="19"/>
        <v>17</v>
      </c>
      <c r="J64" s="115">
        <f t="shared" si="19"/>
        <v>69</v>
      </c>
      <c r="K64" s="115">
        <f t="shared" si="19"/>
        <v>45</v>
      </c>
      <c r="L64" s="115">
        <f t="shared" si="19"/>
        <v>32</v>
      </c>
      <c r="M64" s="115">
        <f t="shared" si="19"/>
        <v>0</v>
      </c>
      <c r="N64" s="115">
        <f t="shared" si="19"/>
        <v>0</v>
      </c>
      <c r="O64" s="115">
        <f t="shared" si="19"/>
        <v>0</v>
      </c>
      <c r="P64" s="115">
        <f t="shared" si="19"/>
        <v>246</v>
      </c>
      <c r="Q64" s="115">
        <f t="shared" si="19"/>
        <v>0</v>
      </c>
      <c r="R64" s="115">
        <f t="shared" si="19"/>
        <v>13</v>
      </c>
      <c r="S64" s="115">
        <f t="shared" si="19"/>
        <v>0</v>
      </c>
      <c r="T64" s="115">
        <f t="shared" si="19"/>
        <v>0</v>
      </c>
      <c r="U64" s="115">
        <f t="shared" si="19"/>
        <v>0</v>
      </c>
      <c r="V64" s="115">
        <f t="shared" si="19"/>
        <v>31</v>
      </c>
      <c r="W64" s="115">
        <f t="shared" si="19"/>
        <v>62</v>
      </c>
      <c r="X64" s="115">
        <f t="shared" si="19"/>
        <v>27</v>
      </c>
      <c r="Y64" s="115">
        <f t="shared" si="19"/>
        <v>0</v>
      </c>
      <c r="Z64" s="115">
        <f t="shared" si="19"/>
        <v>185</v>
      </c>
      <c r="AA64" s="115">
        <f t="shared" si="19"/>
        <v>54</v>
      </c>
      <c r="AB64" s="115">
        <f t="shared" si="19"/>
        <v>0</v>
      </c>
      <c r="AC64" s="115">
        <f t="shared" si="19"/>
        <v>79</v>
      </c>
      <c r="AD64" s="115">
        <f t="shared" si="19"/>
        <v>103</v>
      </c>
      <c r="AE64" s="115">
        <f t="shared" si="19"/>
        <v>0</v>
      </c>
      <c r="AF64" s="115">
        <f t="shared" si="19"/>
        <v>0</v>
      </c>
      <c r="AG64" s="115">
        <f t="shared" si="19"/>
        <v>0</v>
      </c>
      <c r="AH64" s="115">
        <f t="shared" si="19"/>
        <v>62</v>
      </c>
      <c r="AI64" s="115">
        <f t="shared" si="19"/>
        <v>102</v>
      </c>
      <c r="AJ64" s="115">
        <f t="shared" si="19"/>
        <v>0</v>
      </c>
    </row>
    <row r="65" spans="1:36" x14ac:dyDescent="0.2">
      <c r="B65" s="169" t="str">
        <f>B32</f>
        <v>RAZEM</v>
      </c>
      <c r="C65" s="169"/>
      <c r="D65" s="114">
        <f t="shared" ref="D65:AJ65" si="20">SUM(D64,D61,D58,D55,D52,D49,D46,D43,D40)</f>
        <v>12034</v>
      </c>
      <c r="E65" s="114">
        <f t="shared" si="20"/>
        <v>456</v>
      </c>
      <c r="F65" s="114">
        <f t="shared" si="20"/>
        <v>463</v>
      </c>
      <c r="G65" s="114">
        <f t="shared" si="20"/>
        <v>438</v>
      </c>
      <c r="H65" s="114">
        <f t="shared" si="20"/>
        <v>583</v>
      </c>
      <c r="I65" s="114">
        <f t="shared" si="20"/>
        <v>268</v>
      </c>
      <c r="J65" s="114">
        <f t="shared" si="20"/>
        <v>502</v>
      </c>
      <c r="K65" s="114">
        <f t="shared" si="20"/>
        <v>454</v>
      </c>
      <c r="L65" s="114">
        <f t="shared" si="20"/>
        <v>250</v>
      </c>
      <c r="M65" s="114">
        <f t="shared" si="20"/>
        <v>110</v>
      </c>
      <c r="N65" s="114">
        <f t="shared" si="20"/>
        <v>290</v>
      </c>
      <c r="O65" s="114">
        <f t="shared" si="20"/>
        <v>424</v>
      </c>
      <c r="P65" s="114">
        <f t="shared" si="20"/>
        <v>499</v>
      </c>
      <c r="Q65" s="114">
        <f t="shared" si="20"/>
        <v>404</v>
      </c>
      <c r="R65" s="114">
        <f t="shared" si="20"/>
        <v>218</v>
      </c>
      <c r="S65" s="114">
        <f t="shared" si="20"/>
        <v>308</v>
      </c>
      <c r="T65" s="114">
        <f t="shared" si="20"/>
        <v>149</v>
      </c>
      <c r="U65" s="114">
        <f t="shared" si="20"/>
        <v>259</v>
      </c>
      <c r="V65" s="114">
        <f t="shared" si="20"/>
        <v>337</v>
      </c>
      <c r="W65" s="114">
        <f t="shared" si="20"/>
        <v>295</v>
      </c>
      <c r="X65" s="114">
        <f t="shared" si="20"/>
        <v>294</v>
      </c>
      <c r="Y65" s="114">
        <f t="shared" si="20"/>
        <v>333</v>
      </c>
      <c r="Z65" s="114">
        <f t="shared" si="20"/>
        <v>729</v>
      </c>
      <c r="AA65" s="114">
        <f t="shared" si="20"/>
        <v>534</v>
      </c>
      <c r="AB65" s="114">
        <f t="shared" si="20"/>
        <v>285</v>
      </c>
      <c r="AC65" s="114">
        <f t="shared" si="20"/>
        <v>708</v>
      </c>
      <c r="AD65" s="114">
        <f t="shared" si="20"/>
        <v>498</v>
      </c>
      <c r="AE65" s="114">
        <f t="shared" si="20"/>
        <v>266</v>
      </c>
      <c r="AF65" s="114">
        <f t="shared" si="20"/>
        <v>340</v>
      </c>
      <c r="AG65" s="114">
        <f t="shared" si="20"/>
        <v>289</v>
      </c>
      <c r="AH65" s="114">
        <f t="shared" si="20"/>
        <v>317</v>
      </c>
      <c r="AI65" s="114">
        <f t="shared" si="20"/>
        <v>429</v>
      </c>
      <c r="AJ65" s="114">
        <f t="shared" si="20"/>
        <v>305</v>
      </c>
    </row>
    <row r="66" spans="1:36" x14ac:dyDescent="0.2">
      <c r="B66" s="64"/>
      <c r="C66" s="64"/>
      <c r="D66" s="70" t="b">
        <f>D65=D32</f>
        <v>1</v>
      </c>
    </row>
    <row r="67" spans="1:36" x14ac:dyDescent="0.2">
      <c r="B67" s="64"/>
      <c r="C67" s="64"/>
      <c r="D67" s="71"/>
    </row>
    <row r="68" spans="1:36" s="62" customFormat="1" ht="15" thickBot="1" x14ac:dyDescent="0.25">
      <c r="A68" s="74" t="s">
        <v>93</v>
      </c>
      <c r="B68" s="75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</row>
    <row r="69" spans="1:36" ht="13.5" thickTop="1" x14ac:dyDescent="0.2">
      <c r="B69" s="64"/>
      <c r="C69" s="64"/>
      <c r="I69" s="92"/>
      <c r="J69" s="93"/>
      <c r="K69" s="93"/>
      <c r="L69" s="94"/>
      <c r="N69" s="110"/>
      <c r="O69" s="110"/>
      <c r="P69" s="110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110"/>
      <c r="AD69" s="110"/>
      <c r="AE69" s="110"/>
      <c r="AF69" s="110"/>
      <c r="AG69" s="110"/>
      <c r="AH69" s="110"/>
      <c r="AI69" s="110"/>
      <c r="AJ69" s="110"/>
    </row>
    <row r="70" spans="1:36" x14ac:dyDescent="0.2">
      <c r="B70" s="64"/>
      <c r="C70" s="172" t="s">
        <v>8</v>
      </c>
      <c r="D70" s="60" t="s">
        <v>82</v>
      </c>
      <c r="E70" s="59">
        <v>0.25</v>
      </c>
      <c r="F70" s="59">
        <v>0.29166666666666669</v>
      </c>
      <c r="G70" s="59">
        <v>0.33333333333333331</v>
      </c>
      <c r="H70" s="59">
        <v>0.375</v>
      </c>
      <c r="I70" s="59">
        <v>0.58333333333333337</v>
      </c>
      <c r="J70" s="59">
        <v>0.625</v>
      </c>
      <c r="K70" s="59">
        <v>0.66666666666666663</v>
      </c>
      <c r="L70" s="59">
        <v>0.70833333333333337</v>
      </c>
      <c r="N70" s="110"/>
      <c r="O70" s="110"/>
      <c r="P70" s="113"/>
      <c r="Q70" s="113"/>
      <c r="R70" s="113"/>
      <c r="S70" s="113"/>
      <c r="T70" s="110"/>
      <c r="U70" s="110"/>
      <c r="V70" s="110"/>
      <c r="W70" s="110"/>
      <c r="X70" s="113"/>
      <c r="Y70" s="113"/>
      <c r="Z70" s="113"/>
      <c r="AA70" s="113"/>
      <c r="AB70" s="113"/>
      <c r="AC70" s="113"/>
      <c r="AD70" s="110"/>
      <c r="AE70" s="110"/>
      <c r="AF70" s="110"/>
      <c r="AG70" s="110"/>
      <c r="AH70" s="110"/>
      <c r="AI70" s="110"/>
      <c r="AJ70" s="110"/>
    </row>
    <row r="71" spans="1:36" x14ac:dyDescent="0.2">
      <c r="B71" s="64"/>
      <c r="C71" s="172"/>
      <c r="D71" s="60" t="s">
        <v>82</v>
      </c>
      <c r="E71" s="59">
        <v>0.29166666666666669</v>
      </c>
      <c r="F71" s="59">
        <v>0.33333333333333331</v>
      </c>
      <c r="G71" s="59">
        <v>0.375</v>
      </c>
      <c r="H71" s="59">
        <v>0.41666666666666669</v>
      </c>
      <c r="I71" s="59">
        <v>0.625</v>
      </c>
      <c r="J71" s="59">
        <v>0.66666666666666663</v>
      </c>
      <c r="K71" s="59">
        <v>0.70833333333333337</v>
      </c>
      <c r="L71" s="59">
        <v>0.75</v>
      </c>
      <c r="N71" s="110"/>
      <c r="O71" s="110"/>
      <c r="P71" s="113"/>
      <c r="Q71" s="113"/>
      <c r="R71" s="113"/>
      <c r="S71" s="113"/>
      <c r="T71" s="110"/>
      <c r="U71" s="110"/>
      <c r="V71" s="110"/>
      <c r="W71" s="110"/>
      <c r="X71" s="113"/>
      <c r="Y71" s="113"/>
      <c r="Z71" s="113"/>
      <c r="AA71" s="113"/>
      <c r="AB71" s="113"/>
      <c r="AC71" s="113"/>
      <c r="AD71" s="110"/>
      <c r="AE71" s="110"/>
      <c r="AF71" s="110"/>
      <c r="AG71" s="110"/>
      <c r="AH71" s="110"/>
      <c r="AI71" s="110"/>
      <c r="AJ71" s="110"/>
    </row>
    <row r="72" spans="1:36" x14ac:dyDescent="0.2">
      <c r="B72" s="64" t="s">
        <v>108</v>
      </c>
      <c r="C72" s="72" t="s">
        <v>11</v>
      </c>
      <c r="D72" s="65">
        <f>SUM(E72:S72)</f>
        <v>6775</v>
      </c>
      <c r="E72" s="66">
        <f>SUMIFS('BAZA DANYCH'!$K:$K,'BAZA DANYCH'!$L:$L,$C72,'BAZA DANYCH'!$S:$S,E$70)</f>
        <v>1214</v>
      </c>
      <c r="F72" s="66">
        <f>SUMIFS('BAZA DANYCH'!$K:$K,'BAZA DANYCH'!$L:$L,$C72,'BAZA DANYCH'!$S:$S,F$70)</f>
        <v>722</v>
      </c>
      <c r="G72" s="66">
        <f>SUMIFS('BAZA DANYCH'!$K:$K,'BAZA DANYCH'!$L:$L,$C72,'BAZA DANYCH'!$S:$S,G$70)</f>
        <v>675</v>
      </c>
      <c r="H72" s="66">
        <f>SUMIFS('BAZA DANYCH'!$K:$K,'BAZA DANYCH'!$L:$L,$C72,'BAZA DANYCH'!$S:$S,H$70)</f>
        <v>541</v>
      </c>
      <c r="I72" s="66">
        <f>SUMIFS('BAZA DANYCH'!$K:$K,'BAZA DANYCH'!$L:$L,$C72,'BAZA DANYCH'!$S:$S,I$70)</f>
        <v>591</v>
      </c>
      <c r="J72" s="66">
        <f>SUMIFS('BAZA DANYCH'!$K:$K,'BAZA DANYCH'!$L:$L,$C72,'BAZA DANYCH'!$S:$S,J$70)</f>
        <v>1038</v>
      </c>
      <c r="K72" s="66">
        <f>SUMIFS('BAZA DANYCH'!$K:$K,'BAZA DANYCH'!$L:$L,$C72,'BAZA DANYCH'!$S:$S,K$70)</f>
        <v>1188</v>
      </c>
      <c r="L72" s="66">
        <f>SUMIFS('BAZA DANYCH'!$K:$K,'BAZA DANYCH'!$L:$L,$C72,'BAZA DANYCH'!$S:$S,L$70)</f>
        <v>806</v>
      </c>
      <c r="N72" s="110"/>
      <c r="O72" s="110"/>
      <c r="P72" s="71"/>
      <c r="Q72" s="71"/>
      <c r="R72" s="71"/>
      <c r="S72" s="71"/>
      <c r="T72" s="110"/>
      <c r="U72" s="110"/>
      <c r="V72" s="110"/>
      <c r="W72" s="110"/>
      <c r="X72" s="71"/>
      <c r="Y72" s="71"/>
      <c r="Z72" s="71"/>
      <c r="AA72" s="71"/>
      <c r="AB72" s="71"/>
      <c r="AC72" s="71"/>
      <c r="AD72" s="110"/>
      <c r="AE72" s="110"/>
      <c r="AF72" s="110"/>
      <c r="AG72" s="110"/>
      <c r="AH72" s="110"/>
      <c r="AI72" s="110"/>
      <c r="AJ72" s="110"/>
    </row>
    <row r="73" spans="1:36" x14ac:dyDescent="0.2">
      <c r="B73" s="64" t="s">
        <v>109</v>
      </c>
      <c r="C73" s="72" t="s">
        <v>12</v>
      </c>
      <c r="D73" s="65">
        <f>SUM(E73:S73)</f>
        <v>5259</v>
      </c>
      <c r="E73" s="66">
        <f>SUMIFS('BAZA DANYCH'!$K:$K,'BAZA DANYCH'!$L:$L,$C73,'BAZA DANYCH'!$S:$S,E$70)</f>
        <v>726</v>
      </c>
      <c r="F73" s="66">
        <f>SUMIFS('BAZA DANYCH'!$K:$K,'BAZA DANYCH'!$L:$L,$C73,'BAZA DANYCH'!$S:$S,F$70)</f>
        <v>752</v>
      </c>
      <c r="G73" s="66">
        <f>SUMIFS('BAZA DANYCH'!$K:$K,'BAZA DANYCH'!$L:$L,$C73,'BAZA DANYCH'!$S:$S,G$70)</f>
        <v>648</v>
      </c>
      <c r="H73" s="66">
        <f>SUMIFS('BAZA DANYCH'!$K:$K,'BAZA DANYCH'!$L:$L,$C73,'BAZA DANYCH'!$S:$S,H$70)</f>
        <v>538</v>
      </c>
      <c r="I73" s="66">
        <f>SUMIFS('BAZA DANYCH'!$K:$K,'BAZA DANYCH'!$L:$L,$C73,'BAZA DANYCH'!$S:$S,I$70)</f>
        <v>594</v>
      </c>
      <c r="J73" s="66">
        <f>SUMIFS('BAZA DANYCH'!$K:$K,'BAZA DANYCH'!$L:$L,$C73,'BAZA DANYCH'!$S:$S,J$70)</f>
        <v>843</v>
      </c>
      <c r="K73" s="66">
        <f>SUMIFS('BAZA DANYCH'!$K:$K,'BAZA DANYCH'!$L:$L,$C73,'BAZA DANYCH'!$S:$S,K$70)</f>
        <v>624</v>
      </c>
      <c r="L73" s="66">
        <f>SUMIFS('BAZA DANYCH'!$K:$K,'BAZA DANYCH'!$L:$L,$C73,'BAZA DANYCH'!$S:$S,L$70)</f>
        <v>534</v>
      </c>
      <c r="N73" s="110"/>
      <c r="O73" s="110"/>
      <c r="P73" s="71"/>
      <c r="Q73" s="71"/>
      <c r="R73" s="71"/>
      <c r="S73" s="71"/>
      <c r="T73" s="110"/>
      <c r="U73" s="110"/>
      <c r="V73" s="110"/>
      <c r="W73" s="110"/>
      <c r="X73" s="71"/>
      <c r="Y73" s="71"/>
      <c r="Z73" s="71"/>
      <c r="AA73" s="71"/>
      <c r="AB73" s="71"/>
      <c r="AC73" s="71"/>
      <c r="AD73" s="110"/>
      <c r="AE73" s="110"/>
      <c r="AF73" s="110"/>
      <c r="AG73" s="110"/>
      <c r="AH73" s="110"/>
      <c r="AI73" s="110"/>
      <c r="AJ73" s="110"/>
    </row>
    <row r="74" spans="1:36" x14ac:dyDescent="0.2">
      <c r="B74" s="64"/>
      <c r="C74" s="116" t="s">
        <v>82</v>
      </c>
      <c r="D74" s="114">
        <f t="shared" ref="D74:L74" si="21">SUM(D72:D73)</f>
        <v>12034</v>
      </c>
      <c r="E74" s="114">
        <f t="shared" si="21"/>
        <v>1940</v>
      </c>
      <c r="F74" s="114">
        <f t="shared" si="21"/>
        <v>1474</v>
      </c>
      <c r="G74" s="114">
        <f t="shared" si="21"/>
        <v>1323</v>
      </c>
      <c r="H74" s="114">
        <f t="shared" si="21"/>
        <v>1079</v>
      </c>
      <c r="I74" s="114">
        <f t="shared" si="21"/>
        <v>1185</v>
      </c>
      <c r="J74" s="114">
        <f t="shared" si="21"/>
        <v>1881</v>
      </c>
      <c r="K74" s="114">
        <f t="shared" si="21"/>
        <v>1812</v>
      </c>
      <c r="L74" s="114">
        <f t="shared" si="21"/>
        <v>1340</v>
      </c>
      <c r="N74" s="110"/>
      <c r="O74" s="110"/>
      <c r="P74" s="112"/>
      <c r="Q74" s="112"/>
      <c r="R74" s="112"/>
      <c r="S74" s="112"/>
      <c r="T74" s="110"/>
      <c r="U74" s="110"/>
      <c r="V74" s="110"/>
      <c r="W74" s="110"/>
      <c r="X74" s="112"/>
      <c r="Y74" s="112"/>
      <c r="Z74" s="112"/>
      <c r="AA74" s="112"/>
      <c r="AB74" s="112"/>
      <c r="AC74" s="112"/>
      <c r="AD74" s="110"/>
      <c r="AE74" s="110"/>
      <c r="AF74" s="110"/>
      <c r="AG74" s="110"/>
      <c r="AH74" s="110"/>
      <c r="AI74" s="110"/>
      <c r="AJ74" s="110"/>
    </row>
    <row r="75" spans="1:36" x14ac:dyDescent="0.2">
      <c r="B75" s="64"/>
      <c r="C75" s="64"/>
      <c r="D75" s="64" t="b">
        <f>D74=D32</f>
        <v>1</v>
      </c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</row>
    <row r="76" spans="1:36" x14ac:dyDescent="0.2">
      <c r="B76" s="64"/>
      <c r="C76" s="64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</row>
    <row r="77" spans="1:36" x14ac:dyDescent="0.2">
      <c r="B77" s="64"/>
      <c r="C77" s="172" t="s">
        <v>8</v>
      </c>
      <c r="D77" s="60" t="s">
        <v>82</v>
      </c>
      <c r="E77" s="61">
        <v>0.25</v>
      </c>
      <c r="F77" s="61">
        <v>0.26041666666666669</v>
      </c>
      <c r="G77" s="61">
        <v>0.27083333333333298</v>
      </c>
      <c r="H77" s="61">
        <v>0.28125</v>
      </c>
      <c r="I77" s="61">
        <v>0.29166666666666702</v>
      </c>
      <c r="J77" s="61">
        <v>0.30208333333333298</v>
      </c>
      <c r="K77" s="61">
        <v>0.3125</v>
      </c>
      <c r="L77" s="61">
        <v>0.32291666666666702</v>
      </c>
      <c r="M77" s="61">
        <v>0.33333333333333298</v>
      </c>
      <c r="N77" s="61">
        <v>0.34375</v>
      </c>
      <c r="O77" s="61">
        <v>0.35416666666666702</v>
      </c>
      <c r="P77" s="61">
        <v>0.36458333333333331</v>
      </c>
      <c r="Q77" s="61">
        <v>0.375</v>
      </c>
      <c r="R77" s="61">
        <v>0.38541666666666702</v>
      </c>
      <c r="S77" s="61">
        <v>0.39583333333333331</v>
      </c>
      <c r="T77" s="61">
        <v>0.40625</v>
      </c>
      <c r="U77" s="61">
        <v>0.58333333333333337</v>
      </c>
      <c r="V77" s="61">
        <v>0.59375</v>
      </c>
      <c r="W77" s="61">
        <v>0.60416666666666696</v>
      </c>
      <c r="X77" s="61">
        <v>0.61458333333333337</v>
      </c>
      <c r="Y77" s="61">
        <v>0.625</v>
      </c>
      <c r="Z77" s="61">
        <v>0.63541666666666696</v>
      </c>
      <c r="AA77" s="61">
        <v>0.64583333333333337</v>
      </c>
      <c r="AB77" s="61">
        <v>0.65625</v>
      </c>
      <c r="AC77" s="61">
        <v>0.66666666666666696</v>
      </c>
      <c r="AD77" s="61">
        <v>0.67708333333333337</v>
      </c>
      <c r="AE77" s="61">
        <v>0.6875</v>
      </c>
      <c r="AF77" s="61">
        <v>0.69791666666666696</v>
      </c>
      <c r="AG77" s="61">
        <v>0.70833333333333337</v>
      </c>
      <c r="AH77" s="61">
        <v>0.71875</v>
      </c>
      <c r="AI77" s="61">
        <v>0.72916666666666663</v>
      </c>
      <c r="AJ77" s="61">
        <v>0.73958333333333337</v>
      </c>
    </row>
    <row r="78" spans="1:36" x14ac:dyDescent="0.2">
      <c r="B78" s="64"/>
      <c r="C78" s="172"/>
      <c r="D78" s="60" t="s">
        <v>82</v>
      </c>
      <c r="E78" s="61">
        <v>0.26041666666666669</v>
      </c>
      <c r="F78" s="61">
        <v>0.27083333333333298</v>
      </c>
      <c r="G78" s="61">
        <v>0.28125</v>
      </c>
      <c r="H78" s="61">
        <v>0.29166666666666702</v>
      </c>
      <c r="I78" s="61">
        <v>0.30208333333333298</v>
      </c>
      <c r="J78" s="61">
        <v>0.3125</v>
      </c>
      <c r="K78" s="61">
        <v>0.32291666666666702</v>
      </c>
      <c r="L78" s="61">
        <v>0.33333333333333298</v>
      </c>
      <c r="M78" s="61">
        <v>0.34375</v>
      </c>
      <c r="N78" s="61">
        <v>0.35416666666666702</v>
      </c>
      <c r="O78" s="61">
        <v>0.36458333333333398</v>
      </c>
      <c r="P78" s="61">
        <v>0.375</v>
      </c>
      <c r="Q78" s="61">
        <v>0.38541666666666702</v>
      </c>
      <c r="R78" s="61">
        <v>0.39583333333333398</v>
      </c>
      <c r="S78" s="61">
        <v>0.40625</v>
      </c>
      <c r="T78" s="61">
        <v>0.41666666666666669</v>
      </c>
      <c r="U78" s="61">
        <v>0.593750000000001</v>
      </c>
      <c r="V78" s="61">
        <v>0.60416666666666696</v>
      </c>
      <c r="W78" s="61">
        <v>0.61458333333333404</v>
      </c>
      <c r="X78" s="61">
        <v>0.625000000000001</v>
      </c>
      <c r="Y78" s="61">
        <v>0.63541666666666696</v>
      </c>
      <c r="Z78" s="61">
        <v>0.64583333333333404</v>
      </c>
      <c r="AA78" s="61">
        <v>0.656250000000001</v>
      </c>
      <c r="AB78" s="61">
        <v>0.66666666666666696</v>
      </c>
      <c r="AC78" s="61">
        <v>0.67708333333333404</v>
      </c>
      <c r="AD78" s="61">
        <v>0.687500000000001</v>
      </c>
      <c r="AE78" s="61">
        <v>0.69791666666666696</v>
      </c>
      <c r="AF78" s="61">
        <v>0.70833333333333404</v>
      </c>
      <c r="AG78" s="61">
        <v>0.718750000000001</v>
      </c>
      <c r="AH78" s="61">
        <v>0.72916666666666796</v>
      </c>
      <c r="AI78" s="61">
        <v>0.73958333333333404</v>
      </c>
      <c r="AJ78" s="61">
        <v>0.750000000000001</v>
      </c>
    </row>
    <row r="79" spans="1:36" x14ac:dyDescent="0.2">
      <c r="B79" s="64"/>
      <c r="C79" s="72" t="s">
        <v>11</v>
      </c>
      <c r="D79" s="65">
        <f>SUM(E79:AJ79)</f>
        <v>6775</v>
      </c>
      <c r="E79" s="66">
        <f>SUMIFS('BAZA DANYCH'!$K:$K,'BAZA DANYCH'!$L:$L,$C79,'BAZA DANYCH'!$R:$R,E$77)</f>
        <v>278</v>
      </c>
      <c r="F79" s="66">
        <f>SUMIFS('BAZA DANYCH'!$K:$K,'BAZA DANYCH'!$L:$L,$C79,'BAZA DANYCH'!$R:$R,F$77)</f>
        <v>298</v>
      </c>
      <c r="G79" s="66">
        <f>SUMIFS('BAZA DANYCH'!$K:$K,'BAZA DANYCH'!$L:$L,$C79,'BAZA DANYCH'!$R:$R,G$77)</f>
        <v>121</v>
      </c>
      <c r="H79" s="66">
        <f>SUMIFS('BAZA DANYCH'!$K:$K,'BAZA DANYCH'!$L:$L,$C79,'BAZA DANYCH'!$R:$R,H$77)</f>
        <v>517</v>
      </c>
      <c r="I79" s="95">
        <f>SUMIFS('BAZA DANYCH'!$K:$K,'BAZA DANYCH'!$L:$L,$C79,'BAZA DANYCH'!$R:$R,I$77)</f>
        <v>207</v>
      </c>
      <c r="J79" s="95">
        <f>SUMIFS('BAZA DANYCH'!$K:$K,'BAZA DANYCH'!$L:$L,$C79,'BAZA DANYCH'!$R:$R,J$77)</f>
        <v>108</v>
      </c>
      <c r="K79" s="95">
        <f>SUMIFS('BAZA DANYCH'!$K:$K,'BAZA DANYCH'!$L:$L,$C79,'BAZA DANYCH'!$R:$R,K$77)</f>
        <v>189</v>
      </c>
      <c r="L79" s="95">
        <f>SUMIFS('BAZA DANYCH'!$K:$K,'BAZA DANYCH'!$L:$L,$C79,'BAZA DANYCH'!$R:$R,L$77)</f>
        <v>218</v>
      </c>
      <c r="M79" s="66">
        <f>SUMIFS('BAZA DANYCH'!$K:$K,'BAZA DANYCH'!$L:$L,$C79,'BAZA DANYCH'!$R:$R,M$77)</f>
        <v>50</v>
      </c>
      <c r="N79" s="66">
        <f>SUMIFS('BAZA DANYCH'!$K:$K,'BAZA DANYCH'!$L:$L,$C79,'BAZA DANYCH'!$R:$R,N$77)</f>
        <v>290</v>
      </c>
      <c r="O79" s="66">
        <f>SUMIFS('BAZA DANYCH'!$K:$K,'BAZA DANYCH'!$L:$L,$C79,'BAZA DANYCH'!$R:$R,O$77)</f>
        <v>220</v>
      </c>
      <c r="P79" s="66">
        <f>SUMIFS('BAZA DANYCH'!$K:$K,'BAZA DANYCH'!$L:$L,$C79,'BAZA DANYCH'!$R:$R,P$77)</f>
        <v>115</v>
      </c>
      <c r="Q79" s="66">
        <f>SUMIFS('BAZA DANYCH'!$K:$K,'BAZA DANYCH'!$L:$L,$C79,'BAZA DANYCH'!$R:$R,Q$77)</f>
        <v>204</v>
      </c>
      <c r="R79" s="66">
        <f>SUMIFS('BAZA DANYCH'!$K:$K,'BAZA DANYCH'!$L:$L,$C79,'BAZA DANYCH'!$R:$R,R$77)</f>
        <v>93</v>
      </c>
      <c r="S79" s="66">
        <f>SUMIFS('BAZA DANYCH'!$K:$K,'BAZA DANYCH'!$L:$L,$C79,'BAZA DANYCH'!$R:$R,S$77)</f>
        <v>244</v>
      </c>
      <c r="T79" s="66">
        <f>SUMIFS('BAZA DANYCH'!$K:$K,'BAZA DANYCH'!$L:$L,$C79,'BAZA DANYCH'!$R:$R,T$77)</f>
        <v>0</v>
      </c>
      <c r="U79" s="95">
        <f>SUMIFS('BAZA DANYCH'!$K:$K,'BAZA DANYCH'!$L:$L,$C79,'BAZA DANYCH'!$R:$R,U$77)</f>
        <v>121</v>
      </c>
      <c r="V79" s="95">
        <f>SUMIFS('BAZA DANYCH'!$K:$K,'BAZA DANYCH'!$L:$L,$C79,'BAZA DANYCH'!$R:$R,V$77)</f>
        <v>264</v>
      </c>
      <c r="W79" s="95">
        <f>SUMIFS('BAZA DANYCH'!$K:$K,'BAZA DANYCH'!$L:$L,$C79,'BAZA DANYCH'!$R:$R,W$77)</f>
        <v>163</v>
      </c>
      <c r="X79" s="95">
        <f>SUMIFS('BAZA DANYCH'!$K:$K,'BAZA DANYCH'!$L:$L,$C79,'BAZA DANYCH'!$R:$R,X$77)</f>
        <v>43</v>
      </c>
      <c r="Y79" s="95">
        <f>SUMIFS('BAZA DANYCH'!$K:$K,'BAZA DANYCH'!$L:$L,$C79,'BAZA DANYCH'!$R:$R,Y$77)</f>
        <v>91</v>
      </c>
      <c r="Z79" s="95">
        <f>SUMIFS('BAZA DANYCH'!$K:$K,'BAZA DANYCH'!$L:$L,$C79,'BAZA DANYCH'!$R:$R,Z$77)</f>
        <v>421</v>
      </c>
      <c r="AA79" s="95">
        <f>SUMIFS('BAZA DANYCH'!$K:$K,'BAZA DANYCH'!$L:$L,$C79,'BAZA DANYCH'!$R:$R,AA$77)</f>
        <v>338</v>
      </c>
      <c r="AB79" s="95">
        <f>SUMIFS('BAZA DANYCH'!$K:$K,'BAZA DANYCH'!$L:$L,$C79,'BAZA DANYCH'!$R:$R,AB$77)</f>
        <v>188</v>
      </c>
      <c r="AC79" s="95">
        <f>SUMIFS('BAZA DANYCH'!$K:$K,'BAZA DANYCH'!$L:$L,$C79,'BAZA DANYCH'!$R:$R,AC$77)</f>
        <v>362</v>
      </c>
      <c r="AD79" s="95">
        <f>SUMIFS('BAZA DANYCH'!$K:$K,'BAZA DANYCH'!$L:$L,$C79,'BAZA DANYCH'!$R:$R,AD$77)</f>
        <v>286</v>
      </c>
      <c r="AE79" s="95">
        <f>SUMIFS('BAZA DANYCH'!$K:$K,'BAZA DANYCH'!$L:$L,$C79,'BAZA DANYCH'!$R:$R,AE$77)</f>
        <v>245</v>
      </c>
      <c r="AF79" s="95">
        <f>SUMIFS('BAZA DANYCH'!$K:$K,'BAZA DANYCH'!$L:$L,$C79,'BAZA DANYCH'!$R:$R,AF$77)</f>
        <v>295</v>
      </c>
      <c r="AG79" s="95">
        <f>SUMIFS('BAZA DANYCH'!$K:$K,'BAZA DANYCH'!$L:$L,$C79,'BAZA DANYCH'!$R:$R,AG$77)</f>
        <v>235</v>
      </c>
      <c r="AH79" s="95">
        <f>SUMIFS('BAZA DANYCH'!$K:$K,'BAZA DANYCH'!$L:$L,$C79,'BAZA DANYCH'!$R:$R,AH$77)</f>
        <v>74</v>
      </c>
      <c r="AI79" s="95">
        <f>SUMIFS('BAZA DANYCH'!$K:$K,'BAZA DANYCH'!$L:$L,$C79,'BAZA DANYCH'!$R:$R,AI$77)</f>
        <v>327</v>
      </c>
      <c r="AJ79" s="95">
        <f>SUMIFS('BAZA DANYCH'!$K:$K,'BAZA DANYCH'!$L:$L,$C79,'BAZA DANYCH'!$R:$R,AJ$77)</f>
        <v>170</v>
      </c>
    </row>
    <row r="80" spans="1:36" x14ac:dyDescent="0.2">
      <c r="B80" s="64"/>
      <c r="C80" s="72" t="s">
        <v>12</v>
      </c>
      <c r="D80" s="65">
        <f>SUM(E80:AJ80)</f>
        <v>5259</v>
      </c>
      <c r="E80" s="66">
        <f>SUMIFS('BAZA DANYCH'!$K:$K,'BAZA DANYCH'!$L:$L,$C80,'BAZA DANYCH'!$R:$R,E$77)</f>
        <v>178</v>
      </c>
      <c r="F80" s="66">
        <f>SUMIFS('BAZA DANYCH'!$K:$K,'BAZA DANYCH'!$L:$L,$C80,'BAZA DANYCH'!$R:$R,F$77)</f>
        <v>165</v>
      </c>
      <c r="G80" s="66">
        <f>SUMIFS('BAZA DANYCH'!$K:$K,'BAZA DANYCH'!$L:$L,$C80,'BAZA DANYCH'!$R:$R,G$77)</f>
        <v>317</v>
      </c>
      <c r="H80" s="66">
        <f>SUMIFS('BAZA DANYCH'!$K:$K,'BAZA DANYCH'!$L:$L,$C80,'BAZA DANYCH'!$R:$R,H$77)</f>
        <v>66</v>
      </c>
      <c r="I80" s="95">
        <f>SUMIFS('BAZA DANYCH'!$K:$K,'BAZA DANYCH'!$L:$L,$C80,'BAZA DANYCH'!$R:$R,I$77)</f>
        <v>61</v>
      </c>
      <c r="J80" s="95">
        <f>SUMIFS('BAZA DANYCH'!$K:$K,'BAZA DANYCH'!$L:$L,$C80,'BAZA DANYCH'!$R:$R,J$77)</f>
        <v>394</v>
      </c>
      <c r="K80" s="95">
        <f>SUMIFS('BAZA DANYCH'!$K:$K,'BAZA DANYCH'!$L:$L,$C80,'BAZA DANYCH'!$R:$R,K$77)</f>
        <v>265</v>
      </c>
      <c r="L80" s="95">
        <f>SUMIFS('BAZA DANYCH'!$K:$K,'BAZA DANYCH'!$L:$L,$C80,'BAZA DANYCH'!$R:$R,L$77)</f>
        <v>32</v>
      </c>
      <c r="M80" s="66">
        <f>SUMIFS('BAZA DANYCH'!$K:$K,'BAZA DANYCH'!$L:$L,$C80,'BAZA DANYCH'!$R:$R,M$77)</f>
        <v>60</v>
      </c>
      <c r="N80" s="66">
        <f>SUMIFS('BAZA DANYCH'!$K:$K,'BAZA DANYCH'!$L:$L,$C80,'BAZA DANYCH'!$R:$R,N$77)</f>
        <v>0</v>
      </c>
      <c r="O80" s="66">
        <f>SUMIFS('BAZA DANYCH'!$K:$K,'BAZA DANYCH'!$L:$L,$C80,'BAZA DANYCH'!$R:$R,O$77)</f>
        <v>204</v>
      </c>
      <c r="P80" s="66">
        <f>SUMIFS('BAZA DANYCH'!$K:$K,'BAZA DANYCH'!$L:$L,$C80,'BAZA DANYCH'!$R:$R,P$77)</f>
        <v>384</v>
      </c>
      <c r="Q80" s="66">
        <f>SUMIFS('BAZA DANYCH'!$K:$K,'BAZA DANYCH'!$L:$L,$C80,'BAZA DANYCH'!$R:$R,Q$77)</f>
        <v>200</v>
      </c>
      <c r="R80" s="66">
        <f>SUMIFS('BAZA DANYCH'!$K:$K,'BAZA DANYCH'!$L:$L,$C80,'BAZA DANYCH'!$R:$R,R$77)</f>
        <v>125</v>
      </c>
      <c r="S80" s="66">
        <f>SUMIFS('BAZA DANYCH'!$K:$K,'BAZA DANYCH'!$L:$L,$C80,'BAZA DANYCH'!$R:$R,S$77)</f>
        <v>64</v>
      </c>
      <c r="T80" s="66">
        <f>SUMIFS('BAZA DANYCH'!$K:$K,'BAZA DANYCH'!$L:$L,$C80,'BAZA DANYCH'!$R:$R,T$77)</f>
        <v>149</v>
      </c>
      <c r="U80" s="95">
        <f>SUMIFS('BAZA DANYCH'!$K:$K,'BAZA DANYCH'!$L:$L,$C80,'BAZA DANYCH'!$R:$R,U$77)</f>
        <v>138</v>
      </c>
      <c r="V80" s="95">
        <f>SUMIFS('BAZA DANYCH'!$K:$K,'BAZA DANYCH'!$L:$L,$C80,'BAZA DANYCH'!$R:$R,V$77)</f>
        <v>73</v>
      </c>
      <c r="W80" s="95">
        <f>SUMIFS('BAZA DANYCH'!$K:$K,'BAZA DANYCH'!$L:$L,$C80,'BAZA DANYCH'!$R:$R,W$77)</f>
        <v>132</v>
      </c>
      <c r="X80" s="95">
        <f>SUMIFS('BAZA DANYCH'!$K:$K,'BAZA DANYCH'!$L:$L,$C80,'BAZA DANYCH'!$R:$R,X$77)</f>
        <v>251</v>
      </c>
      <c r="Y80" s="95">
        <f>SUMIFS('BAZA DANYCH'!$K:$K,'BAZA DANYCH'!$L:$L,$C80,'BAZA DANYCH'!$R:$R,Y$77)</f>
        <v>242</v>
      </c>
      <c r="Z80" s="95">
        <f>SUMIFS('BAZA DANYCH'!$K:$K,'BAZA DANYCH'!$L:$L,$C80,'BAZA DANYCH'!$R:$R,Z$77)</f>
        <v>308</v>
      </c>
      <c r="AA80" s="95">
        <f>SUMIFS('BAZA DANYCH'!$K:$K,'BAZA DANYCH'!$L:$L,$C80,'BAZA DANYCH'!$R:$R,AA$77)</f>
        <v>196</v>
      </c>
      <c r="AB80" s="95">
        <f>SUMIFS('BAZA DANYCH'!$K:$K,'BAZA DANYCH'!$L:$L,$C80,'BAZA DANYCH'!$R:$R,AB$77)</f>
        <v>97</v>
      </c>
      <c r="AC80" s="95">
        <f>SUMIFS('BAZA DANYCH'!$K:$K,'BAZA DANYCH'!$L:$L,$C80,'BAZA DANYCH'!$R:$R,AC$77)</f>
        <v>346</v>
      </c>
      <c r="AD80" s="95">
        <f>SUMIFS('BAZA DANYCH'!$K:$K,'BAZA DANYCH'!$L:$L,$C80,'BAZA DANYCH'!$R:$R,AD$77)</f>
        <v>212</v>
      </c>
      <c r="AE80" s="95">
        <f>SUMIFS('BAZA DANYCH'!$K:$K,'BAZA DANYCH'!$L:$L,$C80,'BAZA DANYCH'!$R:$R,AE$77)</f>
        <v>21</v>
      </c>
      <c r="AF80" s="95">
        <f>SUMIFS('BAZA DANYCH'!$K:$K,'BAZA DANYCH'!$L:$L,$C80,'BAZA DANYCH'!$R:$R,AF$77)</f>
        <v>45</v>
      </c>
      <c r="AG80" s="95">
        <f>SUMIFS('BAZA DANYCH'!$K:$K,'BAZA DANYCH'!$L:$L,$C80,'BAZA DANYCH'!$R:$R,AG$77)</f>
        <v>54</v>
      </c>
      <c r="AH80" s="95">
        <f>SUMIFS('BAZA DANYCH'!$K:$K,'BAZA DANYCH'!$L:$L,$C80,'BAZA DANYCH'!$R:$R,AH$77)</f>
        <v>243</v>
      </c>
      <c r="AI80" s="95">
        <f>SUMIFS('BAZA DANYCH'!$K:$K,'BAZA DANYCH'!$L:$L,$C80,'BAZA DANYCH'!$R:$R,AI$77)</f>
        <v>102</v>
      </c>
      <c r="AJ80" s="95">
        <f>SUMIFS('BAZA DANYCH'!$K:$K,'BAZA DANYCH'!$L:$L,$C80,'BAZA DANYCH'!$R:$R,AJ$77)</f>
        <v>135</v>
      </c>
    </row>
    <row r="81" spans="2:36" x14ac:dyDescent="0.2">
      <c r="B81" s="64"/>
      <c r="C81" s="116" t="s">
        <v>82</v>
      </c>
      <c r="D81" s="114">
        <f t="shared" ref="D81:AJ81" si="22">SUM(D79:D80)</f>
        <v>12034</v>
      </c>
      <c r="E81" s="114">
        <f t="shared" si="22"/>
        <v>456</v>
      </c>
      <c r="F81" s="114">
        <f t="shared" si="22"/>
        <v>463</v>
      </c>
      <c r="G81" s="114">
        <f t="shared" si="22"/>
        <v>438</v>
      </c>
      <c r="H81" s="114">
        <f t="shared" si="22"/>
        <v>583</v>
      </c>
      <c r="I81" s="114">
        <f t="shared" si="22"/>
        <v>268</v>
      </c>
      <c r="J81" s="114">
        <f t="shared" si="22"/>
        <v>502</v>
      </c>
      <c r="K81" s="114">
        <f t="shared" si="22"/>
        <v>454</v>
      </c>
      <c r="L81" s="114">
        <f t="shared" si="22"/>
        <v>250</v>
      </c>
      <c r="M81" s="114">
        <f t="shared" si="22"/>
        <v>110</v>
      </c>
      <c r="N81" s="114">
        <f t="shared" si="22"/>
        <v>290</v>
      </c>
      <c r="O81" s="114">
        <f t="shared" si="22"/>
        <v>424</v>
      </c>
      <c r="P81" s="114">
        <f t="shared" si="22"/>
        <v>499</v>
      </c>
      <c r="Q81" s="114">
        <f t="shared" si="22"/>
        <v>404</v>
      </c>
      <c r="R81" s="114">
        <f t="shared" si="22"/>
        <v>218</v>
      </c>
      <c r="S81" s="114">
        <f t="shared" si="22"/>
        <v>308</v>
      </c>
      <c r="T81" s="114">
        <f t="shared" si="22"/>
        <v>149</v>
      </c>
      <c r="U81" s="114">
        <f t="shared" si="22"/>
        <v>259</v>
      </c>
      <c r="V81" s="114">
        <f t="shared" si="22"/>
        <v>337</v>
      </c>
      <c r="W81" s="114">
        <f t="shared" si="22"/>
        <v>295</v>
      </c>
      <c r="X81" s="114">
        <f t="shared" si="22"/>
        <v>294</v>
      </c>
      <c r="Y81" s="114">
        <f t="shared" si="22"/>
        <v>333</v>
      </c>
      <c r="Z81" s="114">
        <f t="shared" si="22"/>
        <v>729</v>
      </c>
      <c r="AA81" s="114">
        <f t="shared" si="22"/>
        <v>534</v>
      </c>
      <c r="AB81" s="114">
        <f t="shared" si="22"/>
        <v>285</v>
      </c>
      <c r="AC81" s="114">
        <f t="shared" si="22"/>
        <v>708</v>
      </c>
      <c r="AD81" s="114">
        <f t="shared" si="22"/>
        <v>498</v>
      </c>
      <c r="AE81" s="114">
        <f t="shared" si="22"/>
        <v>266</v>
      </c>
      <c r="AF81" s="114">
        <f t="shared" si="22"/>
        <v>340</v>
      </c>
      <c r="AG81" s="114">
        <f t="shared" si="22"/>
        <v>289</v>
      </c>
      <c r="AH81" s="114">
        <f t="shared" si="22"/>
        <v>317</v>
      </c>
      <c r="AI81" s="114">
        <f t="shared" si="22"/>
        <v>429</v>
      </c>
      <c r="AJ81" s="114">
        <f t="shared" si="22"/>
        <v>305</v>
      </c>
    </row>
    <row r="82" spans="2:36" x14ac:dyDescent="0.2">
      <c r="C82" s="73"/>
      <c r="D82" s="64" t="b">
        <f>D81=D32</f>
        <v>1</v>
      </c>
    </row>
    <row r="83" spans="2:36" x14ac:dyDescent="0.2">
      <c r="C83" s="73"/>
    </row>
    <row r="84" spans="2:36" x14ac:dyDescent="0.2">
      <c r="C84" s="73"/>
    </row>
    <row r="85" spans="2:36" x14ac:dyDescent="0.2">
      <c r="C85" s="73"/>
    </row>
    <row r="86" spans="2:36" x14ac:dyDescent="0.2">
      <c r="C86" s="73"/>
    </row>
    <row r="87" spans="2:36" x14ac:dyDescent="0.2">
      <c r="C87" s="73"/>
    </row>
    <row r="88" spans="2:36" x14ac:dyDescent="0.2">
      <c r="C88" s="73"/>
    </row>
    <row r="89" spans="2:36" x14ac:dyDescent="0.2">
      <c r="C89" s="73"/>
    </row>
    <row r="90" spans="2:36" x14ac:dyDescent="0.2">
      <c r="C90" s="73"/>
    </row>
    <row r="91" spans="2:36" x14ac:dyDescent="0.2">
      <c r="C91" s="73"/>
    </row>
    <row r="92" spans="2:36" x14ac:dyDescent="0.2">
      <c r="C92" s="73"/>
    </row>
    <row r="93" spans="2:36" x14ac:dyDescent="0.2">
      <c r="C93" s="73"/>
    </row>
    <row r="94" spans="2:36" x14ac:dyDescent="0.2">
      <c r="C94" s="73"/>
    </row>
    <row r="95" spans="2:36" x14ac:dyDescent="0.2">
      <c r="C95" s="73"/>
    </row>
    <row r="96" spans="2:36" x14ac:dyDescent="0.2">
      <c r="C96" s="73"/>
    </row>
    <row r="97" spans="1:36" x14ac:dyDescent="0.2">
      <c r="C97" s="73"/>
    </row>
    <row r="98" spans="1:36" x14ac:dyDescent="0.2">
      <c r="C98" s="73"/>
    </row>
    <row r="99" spans="1:36" x14ac:dyDescent="0.2">
      <c r="C99" s="73"/>
    </row>
    <row r="100" spans="1:36" x14ac:dyDescent="0.2">
      <c r="C100" s="73"/>
    </row>
    <row r="101" spans="1:36" x14ac:dyDescent="0.2">
      <c r="C101" s="73"/>
    </row>
    <row r="102" spans="1:36" s="62" customFormat="1" ht="15" thickBot="1" x14ac:dyDescent="0.25">
      <c r="A102" s="74" t="s">
        <v>104</v>
      </c>
      <c r="B102" s="75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</row>
    <row r="103" spans="1:36" ht="18.600000000000001" customHeight="1" thickTop="1" x14ac:dyDescent="0.2"/>
    <row r="104" spans="1:36" x14ac:dyDescent="0.2">
      <c r="B104" s="170" t="s">
        <v>5</v>
      </c>
      <c r="C104" s="170" t="s">
        <v>53</v>
      </c>
      <c r="D104" s="60" t="s">
        <v>82</v>
      </c>
      <c r="E104" s="98">
        <v>0.25</v>
      </c>
      <c r="F104" s="98">
        <v>0.29166666666666669</v>
      </c>
      <c r="G104" s="98">
        <v>0.33333333333333331</v>
      </c>
      <c r="H104" s="98">
        <v>0.375</v>
      </c>
      <c r="I104" s="98">
        <v>0.58333333333333337</v>
      </c>
      <c r="J104" s="98">
        <v>0.625</v>
      </c>
      <c r="K104" s="98">
        <v>0.66666666666666663</v>
      </c>
      <c r="L104" s="98">
        <v>0.70833333333333337</v>
      </c>
    </row>
    <row r="105" spans="1:36" x14ac:dyDescent="0.2">
      <c r="B105" s="170"/>
      <c r="C105" s="170"/>
      <c r="D105" s="60" t="s">
        <v>82</v>
      </c>
      <c r="E105" s="98">
        <v>0.29166666666666669</v>
      </c>
      <c r="F105" s="98">
        <v>0.33333333333333331</v>
      </c>
      <c r="G105" s="98">
        <v>0.375</v>
      </c>
      <c r="H105" s="98">
        <v>0.41666666666666669</v>
      </c>
      <c r="I105" s="98">
        <v>0.625</v>
      </c>
      <c r="J105" s="98">
        <v>0.66666666666666663</v>
      </c>
      <c r="K105" s="98">
        <v>0.70833333333333337</v>
      </c>
      <c r="L105" s="98">
        <v>0.75</v>
      </c>
    </row>
    <row r="106" spans="1:36" x14ac:dyDescent="0.2">
      <c r="B106" s="67" t="s">
        <v>10</v>
      </c>
      <c r="C106" s="67" t="s">
        <v>55</v>
      </c>
      <c r="D106" s="117">
        <f>IFERROR(AVERAGEIFS('BAZA DANYCH'!$N:$N,'BAZA DANYCH'!$E:$E,B106,'BAZA DANYCH'!$I:$I,C106),0)</f>
        <v>0.12102491539269461</v>
      </c>
      <c r="E106" s="117">
        <f>IFERROR(AVERAGEIFS('BAZA DANYCH'!$N:$N,'BAZA DANYCH'!$I:$I,$C106,'BAZA DANYCH'!$S:$S,E$104,'BAZA DANYCH'!$E:$E,$B106),0)</f>
        <v>0.21638318356867781</v>
      </c>
      <c r="F106" s="117">
        <f>IFERROR(AVERAGEIFS('BAZA DANYCH'!$N:$N,'BAZA DANYCH'!$I:$I,$C106,'BAZA DANYCH'!$S:$S,F$104,'BAZA DANYCH'!$E:$E,$B106),0)</f>
        <v>0.17711007702182285</v>
      </c>
      <c r="G106" s="117">
        <f>IFERROR(AVERAGEIFS('BAZA DANYCH'!$N:$N,'BAZA DANYCH'!$I:$I,$C106,'BAZA DANYCH'!$S:$S,G$104,'BAZA DANYCH'!$E:$E,$B106),0)</f>
        <v>0.1402439024390244</v>
      </c>
      <c r="H106" s="117">
        <f>IFERROR(AVERAGEIFS('BAZA DANYCH'!$N:$N,'BAZA DANYCH'!$I:$I,$C106,'BAZA DANYCH'!$S:$S,H$104,'BAZA DANYCH'!$E:$E,$B106),0)</f>
        <v>0.15131578947368421</v>
      </c>
      <c r="I106" s="117">
        <f>IFERROR(AVERAGEIFS('BAZA DANYCH'!$N:$N,'BAZA DANYCH'!$I:$I,$C106,'BAZA DANYCH'!$S:$S,I$104,'BAZA DANYCH'!$E:$E,$B106),0)</f>
        <v>0</v>
      </c>
      <c r="J106" s="117">
        <f>IFERROR(AVERAGEIFS('BAZA DANYCH'!$N:$N,'BAZA DANYCH'!$I:$I,$C106,'BAZA DANYCH'!$S:$S,J$104,'BAZA DANYCH'!$E:$E,$B106),0)</f>
        <v>7.2368421052631582E-2</v>
      </c>
      <c r="K106" s="117">
        <f>IFERROR(AVERAGEIFS('BAZA DANYCH'!$N:$N,'BAZA DANYCH'!$I:$I,$C106,'BAZA DANYCH'!$S:$S,K$104,'BAZA DANYCH'!$E:$E,$B106),0)</f>
        <v>4.1113963771216656E-2</v>
      </c>
      <c r="L106" s="117">
        <f>IFERROR(AVERAGEIFS('BAZA DANYCH'!$N:$N,'BAZA DANYCH'!$I:$I,$C106,'BAZA DANYCH'!$S:$S,L$104,'BAZA DANYCH'!$E:$E,$B106),0)</f>
        <v>5.701754385964912E-2</v>
      </c>
    </row>
    <row r="107" spans="1:36" x14ac:dyDescent="0.2">
      <c r="B107" s="67" t="s">
        <v>10</v>
      </c>
      <c r="C107" s="67" t="s">
        <v>54</v>
      </c>
      <c r="D107" s="117">
        <f>IFERROR(AVERAGEIFS('BAZA DANYCH'!$N:$N,'BAZA DANYCH'!$E:$E,B107,'BAZA DANYCH'!$I:$I,C107),0)</f>
        <v>0.15047336328626446</v>
      </c>
      <c r="E107" s="117">
        <f>IFERROR(AVERAGEIFS('BAZA DANYCH'!$N:$N,'BAZA DANYCH'!$I:$I,$C107,'BAZA DANYCH'!$S:$S,E$104,'BAZA DANYCH'!$E:$E,$B107),0)</f>
        <v>4.8245614035087717E-2</v>
      </c>
      <c r="F107" s="117">
        <f>IFERROR(AVERAGEIFS('BAZA DANYCH'!$N:$N,'BAZA DANYCH'!$I:$I,$C107,'BAZA DANYCH'!$S:$S,F$104,'BAZA DANYCH'!$E:$E,$B107),0)</f>
        <v>0</v>
      </c>
      <c r="G107" s="117">
        <f>IFERROR(AVERAGEIFS('BAZA DANYCH'!$N:$N,'BAZA DANYCH'!$I:$I,$C107,'BAZA DANYCH'!$S:$S,G$104,'BAZA DANYCH'!$E:$E,$B107),0)</f>
        <v>0.16885964912280702</v>
      </c>
      <c r="H107" s="117">
        <f>IFERROR(AVERAGEIFS('BAZA DANYCH'!$N:$N,'BAZA DANYCH'!$I:$I,$C107,'BAZA DANYCH'!$S:$S,H$104,'BAZA DANYCH'!$E:$E,$B107),0)</f>
        <v>6.8597560975609762E-2</v>
      </c>
      <c r="I107" s="117">
        <f>IFERROR(AVERAGEIFS('BAZA DANYCH'!$N:$N,'BAZA DANYCH'!$I:$I,$C107,'BAZA DANYCH'!$S:$S,I$104,'BAZA DANYCH'!$E:$E,$B107),0)</f>
        <v>9.2105263157894732E-2</v>
      </c>
      <c r="J107" s="117">
        <f>IFERROR(AVERAGEIFS('BAZA DANYCH'!$N:$N,'BAZA DANYCH'!$I:$I,$C107,'BAZA DANYCH'!$S:$S,J$104,'BAZA DANYCH'!$E:$E,$B107),0)</f>
        <v>0.2073170731707317</v>
      </c>
      <c r="K107" s="117">
        <f>IFERROR(AVERAGEIFS('BAZA DANYCH'!$N:$N,'BAZA DANYCH'!$I:$I,$C107,'BAZA DANYCH'!$S:$S,K$104,'BAZA DANYCH'!$E:$E,$B107),0)</f>
        <v>0.19684691912708602</v>
      </c>
      <c r="L107" s="117">
        <f>IFERROR(AVERAGEIFS('BAZA DANYCH'!$N:$N,'BAZA DANYCH'!$I:$I,$C107,'BAZA DANYCH'!$S:$S,L$104,'BAZA DANYCH'!$E:$E,$B107),0)</f>
        <v>0.11128048780487805</v>
      </c>
    </row>
    <row r="108" spans="1:36" x14ac:dyDescent="0.2">
      <c r="B108" s="67" t="s">
        <v>20</v>
      </c>
      <c r="C108" s="67" t="s">
        <v>54</v>
      </c>
      <c r="D108" s="117">
        <f>IFERROR(AVERAGEIFS('BAZA DANYCH'!$N:$N,'BAZA DANYCH'!$E:$E,B108,'BAZA DANYCH'!$I:$I,C108),0)</f>
        <v>4.725609756097561E-2</v>
      </c>
      <c r="E108" s="117">
        <f>IFERROR(AVERAGEIFS('BAZA DANYCH'!$N:$N,'BAZA DANYCH'!$I:$I,$C108,'BAZA DANYCH'!$S:$S,E$104,'BAZA DANYCH'!$E:$E,$B108),0)</f>
        <v>2.5914634146341462E-2</v>
      </c>
      <c r="F108" s="117">
        <f>IFERROR(AVERAGEIFS('BAZA DANYCH'!$N:$N,'BAZA DANYCH'!$I:$I,$C108,'BAZA DANYCH'!$S:$S,F$104,'BAZA DANYCH'!$E:$E,$B108),0)</f>
        <v>0</v>
      </c>
      <c r="G108" s="117">
        <f>IFERROR(AVERAGEIFS('BAZA DANYCH'!$N:$N,'BAZA DANYCH'!$I:$I,$C108,'BAZA DANYCH'!$S:$S,G$104,'BAZA DANYCH'!$E:$E,$B108),0)</f>
        <v>0</v>
      </c>
      <c r="H108" s="117">
        <f>IFERROR(AVERAGEIFS('BAZA DANYCH'!$N:$N,'BAZA DANYCH'!$I:$I,$C108,'BAZA DANYCH'!$S:$S,H$104,'BAZA DANYCH'!$E:$E,$B108),0)</f>
        <v>1.8292682926829267E-2</v>
      </c>
      <c r="I108" s="117">
        <f>IFERROR(AVERAGEIFS('BAZA DANYCH'!$N:$N,'BAZA DANYCH'!$I:$I,$C108,'BAZA DANYCH'!$S:$S,I$104,'BAZA DANYCH'!$E:$E,$B108),0)</f>
        <v>6.402439024390244E-2</v>
      </c>
      <c r="J108" s="117">
        <f>IFERROR(AVERAGEIFS('BAZA DANYCH'!$N:$N,'BAZA DANYCH'!$I:$I,$C108,'BAZA DANYCH'!$S:$S,J$104,'BAZA DANYCH'!$E:$E,$B108),0)</f>
        <v>0</v>
      </c>
      <c r="K108" s="117">
        <f>IFERROR(AVERAGEIFS('BAZA DANYCH'!$N:$N,'BAZA DANYCH'!$I:$I,$C108,'BAZA DANYCH'!$S:$S,K$104,'BAZA DANYCH'!$E:$E,$B108),0)</f>
        <v>0</v>
      </c>
      <c r="L108" s="117">
        <f>IFERROR(AVERAGEIFS('BAZA DANYCH'!$N:$N,'BAZA DANYCH'!$I:$I,$C108,'BAZA DANYCH'!$S:$S,L$104,'BAZA DANYCH'!$E:$E,$B108),0)</f>
        <v>8.0792682926829271E-2</v>
      </c>
    </row>
    <row r="109" spans="1:36" x14ac:dyDescent="0.2">
      <c r="B109" s="67" t="s">
        <v>20</v>
      </c>
      <c r="C109" s="67" t="s">
        <v>55</v>
      </c>
      <c r="D109" s="117">
        <f>IFERROR(AVERAGEIFS('BAZA DANYCH'!$N:$N,'BAZA DANYCH'!$E:$E,B109,'BAZA DANYCH'!$I:$I,C109),0)</f>
        <v>7.41869918699187E-2</v>
      </c>
      <c r="E109" s="117">
        <f>IFERROR(AVERAGEIFS('BAZA DANYCH'!$N:$N,'BAZA DANYCH'!$I:$I,$C109,'BAZA DANYCH'!$S:$S,E$104,'BAZA DANYCH'!$E:$E,$B109),0)</f>
        <v>0.12042682926829268</v>
      </c>
      <c r="F109" s="117">
        <f>IFERROR(AVERAGEIFS('BAZA DANYCH'!$N:$N,'BAZA DANYCH'!$I:$I,$C109,'BAZA DANYCH'!$S:$S,F$104,'BAZA DANYCH'!$E:$E,$B109),0)</f>
        <v>0</v>
      </c>
      <c r="G109" s="117">
        <f>IFERROR(AVERAGEIFS('BAZA DANYCH'!$N:$N,'BAZA DANYCH'!$I:$I,$C109,'BAZA DANYCH'!$S:$S,G$104,'BAZA DANYCH'!$E:$E,$B109),0)</f>
        <v>7.0121951219512202E-2</v>
      </c>
      <c r="H109" s="117">
        <f>IFERROR(AVERAGEIFS('BAZA DANYCH'!$N:$N,'BAZA DANYCH'!$I:$I,$C109,'BAZA DANYCH'!$S:$S,H$104,'BAZA DANYCH'!$E:$E,$B109),0)</f>
        <v>0</v>
      </c>
      <c r="I109" s="117">
        <f>IFERROR(AVERAGEIFS('BAZA DANYCH'!$N:$N,'BAZA DANYCH'!$I:$I,$C109,'BAZA DANYCH'!$S:$S,I$104,'BAZA DANYCH'!$E:$E,$B109),0)</f>
        <v>0</v>
      </c>
      <c r="J109" s="117">
        <f>IFERROR(AVERAGEIFS('BAZA DANYCH'!$N:$N,'BAZA DANYCH'!$I:$I,$C109,'BAZA DANYCH'!$S:$S,J$104,'BAZA DANYCH'!$E:$E,$B109),0)</f>
        <v>3.201219512195122E-2</v>
      </c>
      <c r="K109" s="117">
        <f>IFERROR(AVERAGEIFS('BAZA DANYCH'!$N:$N,'BAZA DANYCH'!$I:$I,$C109,'BAZA DANYCH'!$S:$S,K$104,'BAZA DANYCH'!$E:$E,$B109),0)</f>
        <v>0</v>
      </c>
      <c r="L109" s="117">
        <f>IFERROR(AVERAGEIFS('BAZA DANYCH'!$N:$N,'BAZA DANYCH'!$I:$I,$C109,'BAZA DANYCH'!$S:$S,L$104,'BAZA DANYCH'!$E:$E,$B109),0)</f>
        <v>0</v>
      </c>
    </row>
    <row r="110" spans="1:36" x14ac:dyDescent="0.2">
      <c r="B110" s="67" t="s">
        <v>21</v>
      </c>
      <c r="C110" s="67" t="s">
        <v>54</v>
      </c>
      <c r="D110" s="117">
        <f>IFERROR(AVERAGEIFS('BAZA DANYCH'!$N:$N,'BAZA DANYCH'!$E:$E,B110,'BAZA DANYCH'!$I:$I,C110),0)</f>
        <v>8.3333333333333329E-2</v>
      </c>
      <c r="E110" s="117">
        <f>IFERROR(AVERAGEIFS('BAZA DANYCH'!$N:$N,'BAZA DANYCH'!$I:$I,$C110,'BAZA DANYCH'!$S:$S,E$104,'BAZA DANYCH'!$E:$E,$B110),0)</f>
        <v>0</v>
      </c>
      <c r="F110" s="117">
        <f>IFERROR(AVERAGEIFS('BAZA DANYCH'!$N:$N,'BAZA DANYCH'!$I:$I,$C110,'BAZA DANYCH'!$S:$S,F$104,'BAZA DANYCH'!$E:$E,$B110),0)</f>
        <v>5.0304878048780491E-2</v>
      </c>
      <c r="G110" s="117">
        <f>IFERROR(AVERAGEIFS('BAZA DANYCH'!$N:$N,'BAZA DANYCH'!$I:$I,$C110,'BAZA DANYCH'!$S:$S,G$104,'BAZA DANYCH'!$E:$E,$B110),0)</f>
        <v>0</v>
      </c>
      <c r="H110" s="117">
        <f>IFERROR(AVERAGEIFS('BAZA DANYCH'!$N:$N,'BAZA DANYCH'!$I:$I,$C110,'BAZA DANYCH'!$S:$S,H$104,'BAZA DANYCH'!$E:$E,$B110),0)</f>
        <v>6.25E-2</v>
      </c>
      <c r="I110" s="117">
        <f>IFERROR(AVERAGEIFS('BAZA DANYCH'!$N:$N,'BAZA DANYCH'!$I:$I,$C110,'BAZA DANYCH'!$S:$S,I$104,'BAZA DANYCH'!$E:$E,$B110),0)</f>
        <v>0</v>
      </c>
      <c r="J110" s="117">
        <f>IFERROR(AVERAGEIFS('BAZA DANYCH'!$N:$N,'BAZA DANYCH'!$I:$I,$C110,'BAZA DANYCH'!$S:$S,J$104,'BAZA DANYCH'!$E:$E,$B110),0)</f>
        <v>0.1875</v>
      </c>
      <c r="K110" s="117">
        <f>IFERROR(AVERAGEIFS('BAZA DANYCH'!$N:$N,'BAZA DANYCH'!$I:$I,$C110,'BAZA DANYCH'!$S:$S,K$104,'BAZA DANYCH'!$E:$E,$B110),0)</f>
        <v>3.201219512195122E-2</v>
      </c>
      <c r="L110" s="117">
        <f>IFERROR(AVERAGEIFS('BAZA DANYCH'!$N:$N,'BAZA DANYCH'!$I:$I,$C110,'BAZA DANYCH'!$S:$S,L$104,'BAZA DANYCH'!$E:$E,$B110),0)</f>
        <v>0.15091463414634146</v>
      </c>
    </row>
    <row r="111" spans="1:36" x14ac:dyDescent="0.2">
      <c r="B111" s="67" t="s">
        <v>21</v>
      </c>
      <c r="C111" s="67" t="s">
        <v>55</v>
      </c>
      <c r="D111" s="117">
        <f>IFERROR(AVERAGEIFS('BAZA DANYCH'!$N:$N,'BAZA DANYCH'!$E:$E,B111,'BAZA DANYCH'!$I:$I,C111),0)</f>
        <v>8.714430894308943E-2</v>
      </c>
      <c r="E111" s="117">
        <f>IFERROR(AVERAGEIFS('BAZA DANYCH'!$N:$N,'BAZA DANYCH'!$I:$I,$C111,'BAZA DANYCH'!$S:$S,E$104,'BAZA DANYCH'!$E:$E,$B111),0)</f>
        <v>0.11432926829268293</v>
      </c>
      <c r="F111" s="117">
        <f>IFERROR(AVERAGEIFS('BAZA DANYCH'!$N:$N,'BAZA DANYCH'!$I:$I,$C111,'BAZA DANYCH'!$S:$S,F$104,'BAZA DANYCH'!$E:$E,$B111),0)</f>
        <v>0.10823170731707317</v>
      </c>
      <c r="G111" s="117">
        <f>IFERROR(AVERAGEIFS('BAZA DANYCH'!$N:$N,'BAZA DANYCH'!$I:$I,$C111,'BAZA DANYCH'!$S:$S,G$104,'BAZA DANYCH'!$E:$E,$B111),0)</f>
        <v>9.1463414634146339E-2</v>
      </c>
      <c r="H111" s="117">
        <f>IFERROR(AVERAGEIFS('BAZA DANYCH'!$N:$N,'BAZA DANYCH'!$I:$I,$C111,'BAZA DANYCH'!$S:$S,H$104,'BAZA DANYCH'!$E:$E,$B111),0)</f>
        <v>5.4878048780487805E-2</v>
      </c>
      <c r="I111" s="117">
        <f>IFERROR(AVERAGEIFS('BAZA DANYCH'!$N:$N,'BAZA DANYCH'!$I:$I,$C111,'BAZA DANYCH'!$S:$S,I$104,'BAZA DANYCH'!$E:$E,$B111),0)</f>
        <v>7.926829268292683E-2</v>
      </c>
      <c r="J111" s="117">
        <f>IFERROR(AVERAGEIFS('BAZA DANYCH'!$N:$N,'BAZA DANYCH'!$I:$I,$C111,'BAZA DANYCH'!$S:$S,J$104,'BAZA DANYCH'!$E:$E,$B111),0)</f>
        <v>0</v>
      </c>
      <c r="K111" s="117">
        <f>IFERROR(AVERAGEIFS('BAZA DANYCH'!$N:$N,'BAZA DANYCH'!$I:$I,$C111,'BAZA DANYCH'!$S:$S,K$104,'BAZA DANYCH'!$E:$E,$B111),0)</f>
        <v>7.4695121951219509E-2</v>
      </c>
      <c r="L111" s="117">
        <f>IFERROR(AVERAGEIFS('BAZA DANYCH'!$N:$N,'BAZA DANYCH'!$I:$I,$C111,'BAZA DANYCH'!$S:$S,L$104,'BAZA DANYCH'!$E:$E,$B111),0)</f>
        <v>0</v>
      </c>
    </row>
    <row r="112" spans="1:36" x14ac:dyDescent="0.2">
      <c r="B112" s="67" t="s">
        <v>27</v>
      </c>
      <c r="C112" s="67" t="s">
        <v>55</v>
      </c>
      <c r="D112" s="117">
        <f>IFERROR(AVERAGEIFS('BAZA DANYCH'!$N:$N,'BAZA DANYCH'!$E:$E,B112,'BAZA DANYCH'!$I:$I,C112),0)</f>
        <v>1.5243902439024391E-3</v>
      </c>
      <c r="E112" s="117">
        <f>IFERROR(AVERAGEIFS('BAZA DANYCH'!$N:$N,'BAZA DANYCH'!$I:$I,$C112,'BAZA DANYCH'!$S:$S,E$104,'BAZA DANYCH'!$E:$E,$B112),0)</f>
        <v>0</v>
      </c>
      <c r="F112" s="117">
        <f>IFERROR(AVERAGEIFS('BAZA DANYCH'!$N:$N,'BAZA DANYCH'!$I:$I,$C112,'BAZA DANYCH'!$S:$S,F$104,'BAZA DANYCH'!$E:$E,$B112),0)</f>
        <v>0</v>
      </c>
      <c r="G112" s="117">
        <f>IFERROR(AVERAGEIFS('BAZA DANYCH'!$N:$N,'BAZA DANYCH'!$I:$I,$C112,'BAZA DANYCH'!$S:$S,G$104,'BAZA DANYCH'!$E:$E,$B112),0)</f>
        <v>0</v>
      </c>
      <c r="H112" s="117">
        <f>IFERROR(AVERAGEIFS('BAZA DANYCH'!$N:$N,'BAZA DANYCH'!$I:$I,$C112,'BAZA DANYCH'!$S:$S,H$104,'BAZA DANYCH'!$E:$E,$B112),0)</f>
        <v>0</v>
      </c>
      <c r="I112" s="117">
        <f>IFERROR(AVERAGEIFS('BAZA DANYCH'!$N:$N,'BAZA DANYCH'!$I:$I,$C112,'BAZA DANYCH'!$S:$S,I$104,'BAZA DANYCH'!$E:$E,$B112),0)</f>
        <v>0</v>
      </c>
      <c r="J112" s="117">
        <f>IFERROR(AVERAGEIFS('BAZA DANYCH'!$N:$N,'BAZA DANYCH'!$I:$I,$C112,'BAZA DANYCH'!$S:$S,J$104,'BAZA DANYCH'!$E:$E,$B112),0)</f>
        <v>0</v>
      </c>
      <c r="K112" s="117">
        <f>IFERROR(AVERAGEIFS('BAZA DANYCH'!$N:$N,'BAZA DANYCH'!$I:$I,$C112,'BAZA DANYCH'!$S:$S,K$104,'BAZA DANYCH'!$E:$E,$B112),0)</f>
        <v>0</v>
      </c>
      <c r="L112" s="117">
        <f>IFERROR(AVERAGEIFS('BAZA DANYCH'!$N:$N,'BAZA DANYCH'!$I:$I,$C112,'BAZA DANYCH'!$S:$S,L$104,'BAZA DANYCH'!$E:$E,$B112),0)</f>
        <v>1.5243902439024391E-3</v>
      </c>
    </row>
    <row r="113" spans="2:12" x14ac:dyDescent="0.2">
      <c r="B113" s="67" t="s">
        <v>27</v>
      </c>
      <c r="C113" s="99" t="s">
        <v>54</v>
      </c>
      <c r="D113" s="117">
        <f>IFERROR(AVERAGEIFS('BAZA DANYCH'!$N:$N,'BAZA DANYCH'!$E:$E,B113,'BAZA DANYCH'!$I:$I,C113),0)</f>
        <v>4.5731707317073168E-3</v>
      </c>
      <c r="E113" s="117">
        <f>IFERROR(AVERAGEIFS('BAZA DANYCH'!$N:$N,'BAZA DANYCH'!$I:$I,$C113,'BAZA DANYCH'!$S:$S,E$104,'BAZA DANYCH'!$E:$E,$B113),0)</f>
        <v>0</v>
      </c>
      <c r="F113" s="117">
        <f>IFERROR(AVERAGEIFS('BAZA DANYCH'!$N:$N,'BAZA DANYCH'!$I:$I,$C113,'BAZA DANYCH'!$S:$S,F$104,'BAZA DANYCH'!$E:$E,$B113),0)</f>
        <v>0</v>
      </c>
      <c r="G113" s="117">
        <f>IFERROR(AVERAGEIFS('BAZA DANYCH'!$N:$N,'BAZA DANYCH'!$I:$I,$C113,'BAZA DANYCH'!$S:$S,G$104,'BAZA DANYCH'!$E:$E,$B113),0)</f>
        <v>0</v>
      </c>
      <c r="H113" s="117">
        <f>IFERROR(AVERAGEIFS('BAZA DANYCH'!$N:$N,'BAZA DANYCH'!$I:$I,$C113,'BAZA DANYCH'!$S:$S,H$104,'BAZA DANYCH'!$E:$E,$B113),0)</f>
        <v>0</v>
      </c>
      <c r="I113" s="117">
        <f>IFERROR(AVERAGEIFS('BAZA DANYCH'!$N:$N,'BAZA DANYCH'!$I:$I,$C113,'BAZA DANYCH'!$S:$S,I$104,'BAZA DANYCH'!$E:$E,$B113),0)</f>
        <v>0</v>
      </c>
      <c r="J113" s="117">
        <f>IFERROR(AVERAGEIFS('BAZA DANYCH'!$N:$N,'BAZA DANYCH'!$I:$I,$C113,'BAZA DANYCH'!$S:$S,J$104,'BAZA DANYCH'!$E:$E,$B113),0)</f>
        <v>0</v>
      </c>
      <c r="K113" s="117">
        <f>IFERROR(AVERAGEIFS('BAZA DANYCH'!$N:$N,'BAZA DANYCH'!$I:$I,$C113,'BAZA DANYCH'!$S:$S,K$104,'BAZA DANYCH'!$E:$E,$B113),0)</f>
        <v>0</v>
      </c>
      <c r="L113" s="117">
        <f>IFERROR(AVERAGEIFS('BAZA DANYCH'!$N:$N,'BAZA DANYCH'!$I:$I,$C113,'BAZA DANYCH'!$S:$S,L$104,'BAZA DANYCH'!$E:$E,$B113),0)</f>
        <v>4.5731707317073168E-3</v>
      </c>
    </row>
    <row r="114" spans="2:12" x14ac:dyDescent="0.2">
      <c r="B114" s="100" t="s">
        <v>30</v>
      </c>
      <c r="C114" s="69" t="s">
        <v>54</v>
      </c>
      <c r="D114" s="117">
        <f>IFERROR(AVERAGEIFS('BAZA DANYCH'!$N:$N,'BAZA DANYCH'!$E:$E,B114,'BAZA DANYCH'!$I:$I,C114),0)</f>
        <v>0.11517615176151762</v>
      </c>
      <c r="E114" s="117">
        <f>IFERROR(AVERAGEIFS('BAZA DANYCH'!$N:$N,'BAZA DANYCH'!$I:$I,$C114,'BAZA DANYCH'!$S:$S,E$104,'BAZA DANYCH'!$E:$E,$B114),0)</f>
        <v>0</v>
      </c>
      <c r="F114" s="117">
        <f>IFERROR(AVERAGEIFS('BAZA DANYCH'!$N:$N,'BAZA DANYCH'!$I:$I,$C114,'BAZA DANYCH'!$S:$S,F$104,'BAZA DANYCH'!$E:$E,$B114),0)</f>
        <v>6.7073170731707321E-2</v>
      </c>
      <c r="G114" s="117">
        <f>IFERROR(AVERAGEIFS('BAZA DANYCH'!$N:$N,'BAZA DANYCH'!$I:$I,$C114,'BAZA DANYCH'!$S:$S,G$104,'BAZA DANYCH'!$E:$E,$B114),0)</f>
        <v>0.12042682926829268</v>
      </c>
      <c r="H114" s="117">
        <f>IFERROR(AVERAGEIFS('BAZA DANYCH'!$N:$N,'BAZA DANYCH'!$I:$I,$C114,'BAZA DANYCH'!$S:$S,H$104,'BAZA DANYCH'!$E:$E,$B114),0)</f>
        <v>5.3353658536585365E-2</v>
      </c>
      <c r="I114" s="117">
        <f>IFERROR(AVERAGEIFS('BAZA DANYCH'!$N:$N,'BAZA DANYCH'!$I:$I,$C114,'BAZA DANYCH'!$S:$S,I$104,'BAZA DANYCH'!$E:$E,$B114),0)</f>
        <v>0.13109756097560976</v>
      </c>
      <c r="J114" s="117">
        <f>IFERROR(AVERAGEIFS('BAZA DANYCH'!$N:$N,'BAZA DANYCH'!$I:$I,$C114,'BAZA DANYCH'!$S:$S,J$104,'BAZA DANYCH'!$E:$E,$B114),0)</f>
        <v>0.15320121951219512</v>
      </c>
      <c r="K114" s="117">
        <f>IFERROR(AVERAGEIFS('BAZA DANYCH'!$N:$N,'BAZA DANYCH'!$I:$I,$C114,'BAZA DANYCH'!$S:$S,K$104,'BAZA DANYCH'!$E:$E,$B114),0)</f>
        <v>0.13414634146341464</v>
      </c>
      <c r="L114" s="117">
        <f>IFERROR(AVERAGEIFS('BAZA DANYCH'!$N:$N,'BAZA DANYCH'!$I:$I,$C114,'BAZA DANYCH'!$S:$S,L$104,'BAZA DANYCH'!$E:$E,$B114),0)</f>
        <v>0.125</v>
      </c>
    </row>
    <row r="115" spans="2:12" x14ac:dyDescent="0.2">
      <c r="B115" s="99" t="s">
        <v>30</v>
      </c>
      <c r="C115" s="68" t="s">
        <v>55</v>
      </c>
      <c r="D115" s="117">
        <f>IFERROR(AVERAGEIFS('BAZA DANYCH'!$N:$N,'BAZA DANYCH'!$E:$E,B115,'BAZA DANYCH'!$I:$I,C115),0)</f>
        <v>0.15899390243902439</v>
      </c>
      <c r="E115" s="117">
        <f>IFERROR(AVERAGEIFS('BAZA DANYCH'!$N:$N,'BAZA DANYCH'!$I:$I,$C115,'BAZA DANYCH'!$S:$S,E$104,'BAZA DANYCH'!$E:$E,$B115),0)</f>
        <v>0.1714939024390244</v>
      </c>
      <c r="F115" s="117">
        <f>IFERROR(AVERAGEIFS('BAZA DANYCH'!$N:$N,'BAZA DANYCH'!$I:$I,$C115,'BAZA DANYCH'!$S:$S,F$104,'BAZA DANYCH'!$E:$E,$B115),0)</f>
        <v>0.20807926829268292</v>
      </c>
      <c r="G115" s="117">
        <f>IFERROR(AVERAGEIFS('BAZA DANYCH'!$N:$N,'BAZA DANYCH'!$I:$I,$C115,'BAZA DANYCH'!$S:$S,G$104,'BAZA DANYCH'!$E:$E,$B115),0)</f>
        <v>0.19054878048780488</v>
      </c>
      <c r="H115" s="117">
        <f>IFERROR(AVERAGEIFS('BAZA DANYCH'!$N:$N,'BAZA DANYCH'!$I:$I,$C115,'BAZA DANYCH'!$S:$S,H$104,'BAZA DANYCH'!$E:$E,$B115),0)</f>
        <v>0.22713414634146342</v>
      </c>
      <c r="I115" s="117">
        <f>IFERROR(AVERAGEIFS('BAZA DANYCH'!$N:$N,'BAZA DANYCH'!$I:$I,$C115,'BAZA DANYCH'!$S:$S,I$104,'BAZA DANYCH'!$E:$E,$B115),0)</f>
        <v>0.10670731707317073</v>
      </c>
      <c r="J115" s="117">
        <f>IFERROR(AVERAGEIFS('BAZA DANYCH'!$N:$N,'BAZA DANYCH'!$I:$I,$C115,'BAZA DANYCH'!$S:$S,J$104,'BAZA DANYCH'!$E:$E,$B115),0)</f>
        <v>0.14786585365853658</v>
      </c>
      <c r="K115" s="117">
        <f>IFERROR(AVERAGEIFS('BAZA DANYCH'!$N:$N,'BAZA DANYCH'!$I:$I,$C115,'BAZA DANYCH'!$S:$S,K$104,'BAZA DANYCH'!$E:$E,$B115),0)</f>
        <v>6.8597560975609762E-2</v>
      </c>
      <c r="L115" s="117">
        <f>IFERROR(AVERAGEIFS('BAZA DANYCH'!$N:$N,'BAZA DANYCH'!$I:$I,$C115,'BAZA DANYCH'!$S:$S,L$104,'BAZA DANYCH'!$E:$E,$B115),0)</f>
        <v>8.9939024390243899E-2</v>
      </c>
    </row>
    <row r="116" spans="2:12" x14ac:dyDescent="0.2">
      <c r="B116" s="100" t="s">
        <v>35</v>
      </c>
      <c r="C116" s="69" t="s">
        <v>54</v>
      </c>
      <c r="D116" s="117">
        <f>IFERROR(AVERAGEIFS('BAZA DANYCH'!$N:$N,'BAZA DANYCH'!$E:$E,B116,'BAZA DANYCH'!$I:$I,C116),0)</f>
        <v>0.18299177822605289</v>
      </c>
      <c r="E116" s="117">
        <f>IFERROR(AVERAGEIFS('BAZA DANYCH'!$N:$N,'BAZA DANYCH'!$I:$I,$C116,'BAZA DANYCH'!$S:$S,E$104,'BAZA DANYCH'!$E:$E,$B116),0)</f>
        <v>0</v>
      </c>
      <c r="F116" s="117">
        <f>IFERROR(AVERAGEIFS('BAZA DANYCH'!$N:$N,'BAZA DANYCH'!$I:$I,$C116,'BAZA DANYCH'!$S:$S,F$104,'BAZA DANYCH'!$E:$E,$B116),0)</f>
        <v>7.0175438596491224E-2</v>
      </c>
      <c r="G116" s="117">
        <f>IFERROR(AVERAGEIFS('BAZA DANYCH'!$N:$N,'BAZA DANYCH'!$I:$I,$C116,'BAZA DANYCH'!$S:$S,G$104,'BAZA DANYCH'!$E:$E,$B116),0)</f>
        <v>0</v>
      </c>
      <c r="H116" s="117">
        <f>IFERROR(AVERAGEIFS('BAZA DANYCH'!$N:$N,'BAZA DANYCH'!$I:$I,$C116,'BAZA DANYCH'!$S:$S,H$104,'BAZA DANYCH'!$E:$E,$B116),0)</f>
        <v>0.21798780487804878</v>
      </c>
      <c r="I116" s="117">
        <f>IFERROR(AVERAGEIFS('BAZA DANYCH'!$N:$N,'BAZA DANYCH'!$I:$I,$C116,'BAZA DANYCH'!$S:$S,I$104,'BAZA DANYCH'!$E:$E,$B116),0)</f>
        <v>0.34146341463414637</v>
      </c>
      <c r="J116" s="117">
        <f>IFERROR(AVERAGEIFS('BAZA DANYCH'!$N:$N,'BAZA DANYCH'!$I:$I,$C116,'BAZA DANYCH'!$S:$S,J$104,'BAZA DANYCH'!$E:$E,$B116),0)</f>
        <v>0.20614035087719298</v>
      </c>
      <c r="K116" s="117">
        <f>IFERROR(AVERAGEIFS('BAZA DANYCH'!$N:$N,'BAZA DANYCH'!$I:$I,$C116,'BAZA DANYCH'!$S:$S,K$104,'BAZA DANYCH'!$E:$E,$B116),0)</f>
        <v>0.21929824561403508</v>
      </c>
      <c r="L116" s="117">
        <f>IFERROR(AVERAGEIFS('BAZA DANYCH'!$N:$N,'BAZA DANYCH'!$I:$I,$C116,'BAZA DANYCH'!$S:$S,L$104,'BAZA DANYCH'!$E:$E,$B116),0)</f>
        <v>9.8684210526315791E-2</v>
      </c>
    </row>
    <row r="117" spans="2:12" x14ac:dyDescent="0.2">
      <c r="B117" s="100" t="s">
        <v>35</v>
      </c>
      <c r="C117" s="68" t="s">
        <v>55</v>
      </c>
      <c r="D117" s="117">
        <f>IFERROR(AVERAGEIFS('BAZA DANYCH'!$N:$N,'BAZA DANYCH'!$E:$E,B117,'BAZA DANYCH'!$I:$I,C117),0)</f>
        <v>0.22376444159178435</v>
      </c>
      <c r="E117" s="117">
        <f>IFERROR(AVERAGEIFS('BAZA DANYCH'!$N:$N,'BAZA DANYCH'!$I:$I,$C117,'BAZA DANYCH'!$S:$S,E$104,'BAZA DANYCH'!$E:$E,$B117),0)</f>
        <v>0.22149122807017543</v>
      </c>
      <c r="F117" s="117">
        <f>IFERROR(AVERAGEIFS('BAZA DANYCH'!$N:$N,'BAZA DANYCH'!$I:$I,$C117,'BAZA DANYCH'!$S:$S,F$104,'BAZA DANYCH'!$E:$E,$B117),0)</f>
        <v>0.13871951219512196</v>
      </c>
      <c r="G117" s="117">
        <f>IFERROR(AVERAGEIFS('BAZA DANYCH'!$N:$N,'BAZA DANYCH'!$I:$I,$C117,'BAZA DANYCH'!$S:$S,G$104,'BAZA DANYCH'!$E:$E,$B117),0)</f>
        <v>0.29166666666666669</v>
      </c>
      <c r="H117" s="117">
        <f>IFERROR(AVERAGEIFS('BAZA DANYCH'!$N:$N,'BAZA DANYCH'!$I:$I,$C117,'BAZA DANYCH'!$S:$S,H$104,'BAZA DANYCH'!$E:$E,$B117),0)</f>
        <v>0.17324561403508773</v>
      </c>
      <c r="I117" s="117">
        <f>IFERROR(AVERAGEIFS('BAZA DANYCH'!$N:$N,'BAZA DANYCH'!$I:$I,$C117,'BAZA DANYCH'!$S:$S,I$104,'BAZA DANYCH'!$E:$E,$B117),0)</f>
        <v>0</v>
      </c>
      <c r="J117" s="117">
        <f>IFERROR(AVERAGEIFS('BAZA DANYCH'!$N:$N,'BAZA DANYCH'!$I:$I,$C117,'BAZA DANYCH'!$S:$S,J$104,'BAZA DANYCH'!$E:$E,$B117),0)</f>
        <v>0</v>
      </c>
      <c r="K117" s="117">
        <f>IFERROR(AVERAGEIFS('BAZA DANYCH'!$N:$N,'BAZA DANYCH'!$I:$I,$C117,'BAZA DANYCH'!$S:$S,K$104,'BAZA DANYCH'!$E:$E,$B117),0)</f>
        <v>0.37719298245614036</v>
      </c>
      <c r="L117" s="117">
        <f>IFERROR(AVERAGEIFS('BAZA DANYCH'!$N:$N,'BAZA DANYCH'!$I:$I,$C117,'BAZA DANYCH'!$S:$S,L$104,'BAZA DANYCH'!$E:$E,$B117),0)</f>
        <v>0.14254385964912281</v>
      </c>
    </row>
    <row r="118" spans="2:12" x14ac:dyDescent="0.2">
      <c r="B118" s="67" t="s">
        <v>40</v>
      </c>
      <c r="C118" s="67" t="s">
        <v>54</v>
      </c>
      <c r="D118" s="117">
        <f>IFERROR(AVERAGEIFS('BAZA DANYCH'!$N:$N,'BAZA DANYCH'!$E:$E,B118,'BAZA DANYCH'!$I:$I,C118),0)</f>
        <v>0.15405510728039615</v>
      </c>
      <c r="E118" s="117">
        <f>IFERROR(AVERAGEIFS('BAZA DANYCH'!$N:$N,'BAZA DANYCH'!$I:$I,$C118,'BAZA DANYCH'!$S:$S,E$104,'BAZA DANYCH'!$E:$E,$B118),0)</f>
        <v>5.701754385964912E-2</v>
      </c>
      <c r="F118" s="117">
        <f>IFERROR(AVERAGEIFS('BAZA DANYCH'!$N:$N,'BAZA DANYCH'!$I:$I,$C118,'BAZA DANYCH'!$S:$S,F$104,'BAZA DANYCH'!$E:$E,$B118),0)</f>
        <v>0.16008771929824561</v>
      </c>
      <c r="G118" s="117">
        <f>IFERROR(AVERAGEIFS('BAZA DANYCH'!$N:$N,'BAZA DANYCH'!$I:$I,$C118,'BAZA DANYCH'!$S:$S,G$104,'BAZA DANYCH'!$E:$E,$B118),0)</f>
        <v>9.6491228070175433E-2</v>
      </c>
      <c r="H118" s="117">
        <f>IFERROR(AVERAGEIFS('BAZA DANYCH'!$N:$N,'BAZA DANYCH'!$I:$I,$C118,'BAZA DANYCH'!$S:$S,H$104,'BAZA DANYCH'!$E:$E,$B118),0)</f>
        <v>9.7560975609756101E-2</v>
      </c>
      <c r="I118" s="117">
        <f>IFERROR(AVERAGEIFS('BAZA DANYCH'!$N:$N,'BAZA DANYCH'!$I:$I,$C118,'BAZA DANYCH'!$S:$S,I$104,'BAZA DANYCH'!$E:$E,$B118),0)</f>
        <v>0.35745614035087719</v>
      </c>
      <c r="J118" s="117">
        <f>IFERROR(AVERAGEIFS('BAZA DANYCH'!$N:$N,'BAZA DANYCH'!$I:$I,$C118,'BAZA DANYCH'!$S:$S,J$104,'BAZA DANYCH'!$E:$E,$B118),0)</f>
        <v>0.16557017543859648</v>
      </c>
      <c r="K118" s="117">
        <f>IFERROR(AVERAGEIFS('BAZA DANYCH'!$N:$N,'BAZA DANYCH'!$I:$I,$C118,'BAZA DANYCH'!$S:$S,K$104,'BAZA DANYCH'!$E:$E,$B118),0)</f>
        <v>0.13925438596491227</v>
      </c>
      <c r="L118" s="117">
        <f>IFERROR(AVERAGEIFS('BAZA DANYCH'!$N:$N,'BAZA DANYCH'!$I:$I,$C118,'BAZA DANYCH'!$S:$S,L$104,'BAZA DANYCH'!$E:$E,$B118),0)</f>
        <v>0.26206140350877194</v>
      </c>
    </row>
    <row r="119" spans="2:12" x14ac:dyDescent="0.2">
      <c r="B119" s="67" t="s">
        <v>40</v>
      </c>
      <c r="C119" s="67" t="s">
        <v>55</v>
      </c>
      <c r="D119" s="117">
        <f>IFERROR(AVERAGEIFS('BAZA DANYCH'!$N:$N,'BAZA DANYCH'!$E:$E,B119,'BAZA DANYCH'!$I:$I,C119),0)</f>
        <v>0.2428959038394212</v>
      </c>
      <c r="E119" s="117">
        <f>IFERROR(AVERAGEIFS('BAZA DANYCH'!$N:$N,'BAZA DANYCH'!$I:$I,$C119,'BAZA DANYCH'!$S:$S,E$104,'BAZA DANYCH'!$E:$E,$B119),0)</f>
        <v>0.28618421052631576</v>
      </c>
      <c r="F119" s="117">
        <f>IFERROR(AVERAGEIFS('BAZA DANYCH'!$N:$N,'BAZA DANYCH'!$I:$I,$C119,'BAZA DANYCH'!$S:$S,F$104,'BAZA DANYCH'!$E:$E,$B119),0)</f>
        <v>0.19407894736842107</v>
      </c>
      <c r="G119" s="117">
        <f>IFERROR(AVERAGEIFS('BAZA DANYCH'!$N:$N,'BAZA DANYCH'!$I:$I,$C119,'BAZA DANYCH'!$S:$S,G$104,'BAZA DANYCH'!$E:$E,$B119),0)</f>
        <v>0.32456140350877194</v>
      </c>
      <c r="H119" s="117">
        <f>IFERROR(AVERAGEIFS('BAZA DANYCH'!$N:$N,'BAZA DANYCH'!$I:$I,$C119,'BAZA DANYCH'!$S:$S,H$104,'BAZA DANYCH'!$E:$E,$B119),0)</f>
        <v>0.36184210526315791</v>
      </c>
      <c r="I119" s="117">
        <f>IFERROR(AVERAGEIFS('BAZA DANYCH'!$N:$N,'BAZA DANYCH'!$I:$I,$C119,'BAZA DANYCH'!$S:$S,I$104,'BAZA DANYCH'!$E:$E,$B119),0)</f>
        <v>8.3333333333333329E-2</v>
      </c>
      <c r="J119" s="117">
        <f>IFERROR(AVERAGEIFS('BAZA DANYCH'!$N:$N,'BAZA DANYCH'!$I:$I,$C119,'BAZA DANYCH'!$S:$S,J$104,'BAZA DANYCH'!$E:$E,$B119),0)</f>
        <v>0.25219298245614036</v>
      </c>
      <c r="K119" s="117">
        <f>IFERROR(AVERAGEIFS('BAZA DANYCH'!$N:$N,'BAZA DANYCH'!$I:$I,$C119,'BAZA DANYCH'!$S:$S,K$104,'BAZA DANYCH'!$E:$E,$B119),0)</f>
        <v>0.2635590500641849</v>
      </c>
      <c r="L119" s="117">
        <f>IFERROR(AVERAGEIFS('BAZA DANYCH'!$N:$N,'BAZA DANYCH'!$I:$I,$C119,'BAZA DANYCH'!$S:$S,L$104,'BAZA DANYCH'!$E:$E,$B119),0)</f>
        <v>0.16228070175438597</v>
      </c>
    </row>
    <row r="120" spans="2:12" x14ac:dyDescent="0.2">
      <c r="B120" s="67" t="s">
        <v>42</v>
      </c>
      <c r="C120" s="68" t="s">
        <v>55</v>
      </c>
      <c r="D120" s="117">
        <f>IFERROR(AVERAGEIFS('BAZA DANYCH'!$N:$N,'BAZA DANYCH'!$E:$E,B120,'BAZA DANYCH'!$I:$I,C120),0)</f>
        <v>0.24443319838056685</v>
      </c>
      <c r="E120" s="117">
        <f>IFERROR(AVERAGEIFS('BAZA DANYCH'!$N:$N,'BAZA DANYCH'!$I:$I,$C120,'BAZA DANYCH'!$S:$S,E$104,'BAZA DANYCH'!$E:$E,$B120),0)</f>
        <v>0.30994152046783624</v>
      </c>
      <c r="F120" s="117">
        <f>IFERROR(AVERAGEIFS('BAZA DANYCH'!$N:$N,'BAZA DANYCH'!$I:$I,$C120,'BAZA DANYCH'!$S:$S,F$104,'BAZA DANYCH'!$E:$E,$B120),0)</f>
        <v>0.29057017543859648</v>
      </c>
      <c r="G120" s="117">
        <f>IFERROR(AVERAGEIFS('BAZA DANYCH'!$N:$N,'BAZA DANYCH'!$I:$I,$C120,'BAZA DANYCH'!$S:$S,G$104,'BAZA DANYCH'!$E:$E,$B120),0)</f>
        <v>0.19078947368421054</v>
      </c>
      <c r="H120" s="117">
        <f>IFERROR(AVERAGEIFS('BAZA DANYCH'!$N:$N,'BAZA DANYCH'!$I:$I,$C120,'BAZA DANYCH'!$S:$S,H$104,'BAZA DANYCH'!$E:$E,$B120),0)</f>
        <v>0.44736842105263158</v>
      </c>
      <c r="I120" s="117">
        <f>IFERROR(AVERAGEIFS('BAZA DANYCH'!$N:$N,'BAZA DANYCH'!$I:$I,$C120,'BAZA DANYCH'!$S:$S,I$104,'BAZA DANYCH'!$E:$E,$B120),0)</f>
        <v>0.11988304093567252</v>
      </c>
      <c r="J120" s="117">
        <f>IFERROR(AVERAGEIFS('BAZA DANYCH'!$N:$N,'BAZA DANYCH'!$I:$I,$C120,'BAZA DANYCH'!$S:$S,J$104,'BAZA DANYCH'!$E:$E,$B120),0)</f>
        <v>0.2412280701754386</v>
      </c>
      <c r="K120" s="117">
        <f>IFERROR(AVERAGEIFS('BAZA DANYCH'!$N:$N,'BAZA DANYCH'!$I:$I,$C120,'BAZA DANYCH'!$S:$S,K$104,'BAZA DANYCH'!$E:$E,$B120),0)</f>
        <v>0.21381578947368421</v>
      </c>
      <c r="L120" s="117">
        <f>IFERROR(AVERAGEIFS('BAZA DANYCH'!$N:$N,'BAZA DANYCH'!$I:$I,$C120,'BAZA DANYCH'!$S:$S,L$104,'BAZA DANYCH'!$E:$E,$B120),0)</f>
        <v>0</v>
      </c>
    </row>
    <row r="121" spans="2:12" x14ac:dyDescent="0.2">
      <c r="B121" s="67" t="s">
        <v>42</v>
      </c>
      <c r="C121" s="68" t="s">
        <v>54</v>
      </c>
      <c r="D121" s="117">
        <f>IFERROR(AVERAGEIFS('BAZA DANYCH'!$N:$N,'BAZA DANYCH'!$E:$E,B121,'BAZA DANYCH'!$I:$I,C121),0)</f>
        <v>0.26029014844804316</v>
      </c>
      <c r="E121" s="117">
        <f>IFERROR(AVERAGEIFS('BAZA DANYCH'!$N:$N,'BAZA DANYCH'!$I:$I,$C121,'BAZA DANYCH'!$S:$S,E$104,'BAZA DANYCH'!$E:$E,$B121),0)</f>
        <v>0.26535087719298245</v>
      </c>
      <c r="F121" s="117">
        <f>IFERROR(AVERAGEIFS('BAZA DANYCH'!$N:$N,'BAZA DANYCH'!$I:$I,$C121,'BAZA DANYCH'!$S:$S,F$104,'BAZA DANYCH'!$E:$E,$B121),0)</f>
        <v>0.14692982456140352</v>
      </c>
      <c r="G121" s="117">
        <f>IFERROR(AVERAGEIFS('BAZA DANYCH'!$N:$N,'BAZA DANYCH'!$I:$I,$C121,'BAZA DANYCH'!$S:$S,G$104,'BAZA DANYCH'!$E:$E,$B121),0)</f>
        <v>0.10380116959064327</v>
      </c>
      <c r="H121" s="117">
        <f>IFERROR(AVERAGEIFS('BAZA DANYCH'!$N:$N,'BAZA DANYCH'!$I:$I,$C121,'BAZA DANYCH'!$S:$S,H$104,'BAZA DANYCH'!$E:$E,$B121),0)</f>
        <v>5.2631578947368418E-2</v>
      </c>
      <c r="I121" s="117">
        <f>IFERROR(AVERAGEIFS('BAZA DANYCH'!$N:$N,'BAZA DANYCH'!$I:$I,$C121,'BAZA DANYCH'!$S:$S,I$104,'BAZA DANYCH'!$E:$E,$B121),0)</f>
        <v>0.40350877192982454</v>
      </c>
      <c r="J121" s="117">
        <f>IFERROR(AVERAGEIFS('BAZA DANYCH'!$N:$N,'BAZA DANYCH'!$I:$I,$C121,'BAZA DANYCH'!$S:$S,J$104,'BAZA DANYCH'!$E:$E,$B121),0)</f>
        <v>0.39912280701754382</v>
      </c>
      <c r="K121" s="117">
        <f>IFERROR(AVERAGEIFS('BAZA DANYCH'!$N:$N,'BAZA DANYCH'!$I:$I,$C121,'BAZA DANYCH'!$S:$S,K$104,'BAZA DANYCH'!$E:$E,$B121),0)</f>
        <v>0.31140350877192985</v>
      </c>
      <c r="L121" s="117">
        <f>IFERROR(AVERAGEIFS('BAZA DANYCH'!$N:$N,'BAZA DANYCH'!$I:$I,$C121,'BAZA DANYCH'!$S:$S,L$104,'BAZA DANYCH'!$E:$E,$B121),0)</f>
        <v>0.39144736842105265</v>
      </c>
    </row>
    <row r="122" spans="2:12" x14ac:dyDescent="0.2">
      <c r="B122" s="67" t="s">
        <v>45</v>
      </c>
      <c r="C122" s="67" t="s">
        <v>55</v>
      </c>
      <c r="D122" s="117">
        <f>IFERROR(AVERAGEIFS('BAZA DANYCH'!$N:$N,'BAZA DANYCH'!$E:$E,B122,'BAZA DANYCH'!$I:$I,C122),0)</f>
        <v>0.10476718403547673</v>
      </c>
      <c r="E122" s="117">
        <f>IFERROR(AVERAGEIFS('BAZA DANYCH'!$N:$N,'BAZA DANYCH'!$I:$I,$C122,'BAZA DANYCH'!$S:$S,E$104,'BAZA DANYCH'!$E:$E,$B122),0)</f>
        <v>0.11814024390243903</v>
      </c>
      <c r="F122" s="117">
        <f>IFERROR(AVERAGEIFS('BAZA DANYCH'!$N:$N,'BAZA DANYCH'!$I:$I,$C122,'BAZA DANYCH'!$S:$S,F$104,'BAZA DANYCH'!$E:$E,$B122),0)</f>
        <v>7.698170731707317E-2</v>
      </c>
      <c r="G122" s="117">
        <f>IFERROR(AVERAGEIFS('BAZA DANYCH'!$N:$N,'BAZA DANYCH'!$I:$I,$C122,'BAZA DANYCH'!$S:$S,G$104,'BAZA DANYCH'!$E:$E,$B122),0)</f>
        <v>0.26981707317073172</v>
      </c>
      <c r="H122" s="117">
        <f>IFERROR(AVERAGEIFS('BAZA DANYCH'!$N:$N,'BAZA DANYCH'!$I:$I,$C122,'BAZA DANYCH'!$S:$S,H$104,'BAZA DANYCH'!$E:$E,$B122),0)</f>
        <v>0</v>
      </c>
      <c r="I122" s="117">
        <f>IFERROR(AVERAGEIFS('BAZA DANYCH'!$N:$N,'BAZA DANYCH'!$I:$I,$C122,'BAZA DANYCH'!$S:$S,I$104,'BAZA DANYCH'!$E:$E,$B122),0)</f>
        <v>9.451219512195122E-2</v>
      </c>
      <c r="J122" s="117">
        <f>IFERROR(AVERAGEIFS('BAZA DANYCH'!$N:$N,'BAZA DANYCH'!$I:$I,$C122,'BAZA DANYCH'!$S:$S,J$104,'BAZA DANYCH'!$E:$E,$B122),0)</f>
        <v>6.097560975609756E-2</v>
      </c>
      <c r="K122" s="117">
        <f>IFERROR(AVERAGEIFS('BAZA DANYCH'!$N:$N,'BAZA DANYCH'!$I:$I,$C122,'BAZA DANYCH'!$S:$S,K$104,'BAZA DANYCH'!$E:$E,$B122),0)</f>
        <v>2.7439024390243903E-2</v>
      </c>
      <c r="L122" s="117">
        <f>IFERROR(AVERAGEIFS('BAZA DANYCH'!$N:$N,'BAZA DANYCH'!$I:$I,$C122,'BAZA DANYCH'!$S:$S,L$104,'BAZA DANYCH'!$E:$E,$B122),0)</f>
        <v>0</v>
      </c>
    </row>
    <row r="123" spans="2:12" x14ac:dyDescent="0.2">
      <c r="B123" s="67" t="s">
        <v>45</v>
      </c>
      <c r="C123" s="67" t="s">
        <v>54</v>
      </c>
      <c r="D123" s="117">
        <f>IFERROR(AVERAGEIFS('BAZA DANYCH'!$N:$N,'BAZA DANYCH'!$E:$E,B123,'BAZA DANYCH'!$I:$I,C123),0)</f>
        <v>9.0290806754221395E-2</v>
      </c>
      <c r="E123" s="117">
        <f>IFERROR(AVERAGEIFS('BAZA DANYCH'!$N:$N,'BAZA DANYCH'!$I:$I,$C123,'BAZA DANYCH'!$S:$S,E$104,'BAZA DANYCH'!$E:$E,$B123),0)</f>
        <v>6.173780487804878E-2</v>
      </c>
      <c r="F123" s="117">
        <f>IFERROR(AVERAGEIFS('BAZA DANYCH'!$N:$N,'BAZA DANYCH'!$I:$I,$C123,'BAZA DANYCH'!$S:$S,F$104,'BAZA DANYCH'!$E:$E,$B123),0)</f>
        <v>4.725609756097561E-2</v>
      </c>
      <c r="G123" s="117">
        <f>IFERROR(AVERAGEIFS('BAZA DANYCH'!$N:$N,'BAZA DANYCH'!$I:$I,$C123,'BAZA DANYCH'!$S:$S,G$104,'BAZA DANYCH'!$E:$E,$B123),0)</f>
        <v>0.10518292682926829</v>
      </c>
      <c r="H123" s="117">
        <f>IFERROR(AVERAGEIFS('BAZA DANYCH'!$N:$N,'BAZA DANYCH'!$I:$I,$C123,'BAZA DANYCH'!$S:$S,H$104,'BAZA DANYCH'!$E:$E,$B123),0)</f>
        <v>1.9817073170731708E-2</v>
      </c>
      <c r="I123" s="117">
        <f>IFERROR(AVERAGEIFS('BAZA DANYCH'!$N:$N,'BAZA DANYCH'!$I:$I,$C123,'BAZA DANYCH'!$S:$S,I$104,'BAZA DANYCH'!$E:$E,$B123),0)</f>
        <v>4.4207317073170729E-2</v>
      </c>
      <c r="J123" s="117">
        <f>IFERROR(AVERAGEIFS('BAZA DANYCH'!$N:$N,'BAZA DANYCH'!$I:$I,$C123,'BAZA DANYCH'!$S:$S,J$104,'BAZA DANYCH'!$E:$E,$B123),0)</f>
        <v>0.2423780487804878</v>
      </c>
      <c r="K123" s="117">
        <f>IFERROR(AVERAGEIFS('BAZA DANYCH'!$N:$N,'BAZA DANYCH'!$I:$I,$C123,'BAZA DANYCH'!$S:$S,K$104,'BAZA DANYCH'!$E:$E,$B123),0)</f>
        <v>0.125</v>
      </c>
      <c r="L123" s="117">
        <f>IFERROR(AVERAGEIFS('BAZA DANYCH'!$N:$N,'BAZA DANYCH'!$I:$I,$C123,'BAZA DANYCH'!$S:$S,L$104,'BAZA DANYCH'!$E:$E,$B123),0)</f>
        <v>0.125</v>
      </c>
    </row>
  </sheetData>
  <mergeCells count="28">
    <mergeCell ref="B104:B105"/>
    <mergeCell ref="C104:C105"/>
    <mergeCell ref="C77:C78"/>
    <mergeCell ref="C70:C71"/>
    <mergeCell ref="B3:B4"/>
    <mergeCell ref="B32:C32"/>
    <mergeCell ref="B19:C19"/>
    <mergeCell ref="B22:C22"/>
    <mergeCell ref="B25:C25"/>
    <mergeCell ref="B28:C28"/>
    <mergeCell ref="B31:C31"/>
    <mergeCell ref="C3:C4"/>
    <mergeCell ref="B7:C7"/>
    <mergeCell ref="B10:C10"/>
    <mergeCell ref="B13:C13"/>
    <mergeCell ref="B16:C16"/>
    <mergeCell ref="B65:C65"/>
    <mergeCell ref="B36:B37"/>
    <mergeCell ref="C36:C37"/>
    <mergeCell ref="B52:C52"/>
    <mergeCell ref="B55:C55"/>
    <mergeCell ref="B58:C58"/>
    <mergeCell ref="B61:C61"/>
    <mergeCell ref="B64:C64"/>
    <mergeCell ref="B40:C40"/>
    <mergeCell ref="B43:C43"/>
    <mergeCell ref="B46:C46"/>
    <mergeCell ref="B49:C49"/>
  </mergeCells>
  <conditionalFormatting sqref="D106:L10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7:L10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7:L10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9:L12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23:L12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F67"/>
  <sheetViews>
    <sheetView zoomScale="50" zoomScaleNormal="50" workbookViewId="0">
      <selection activeCell="J57" sqref="J57"/>
    </sheetView>
  </sheetViews>
  <sheetFormatPr defaultRowHeight="15" x14ac:dyDescent="0.25"/>
  <cols>
    <col min="1" max="2" width="20.7109375" customWidth="1"/>
    <col min="3" max="3" width="30.7109375" customWidth="1"/>
    <col min="4" max="4" width="15.7109375" customWidth="1"/>
    <col min="5" max="29" width="10.7109375" customWidth="1"/>
    <col min="36" max="37" width="20.7109375" customWidth="1"/>
    <col min="38" max="46" width="10.7109375" customWidth="1"/>
    <col min="47" max="49" width="20.7109375" customWidth="1"/>
    <col min="50" max="58" width="10.7109375" customWidth="1"/>
    <col min="60" max="84" width="15.7109375" customWidth="1"/>
  </cols>
  <sheetData>
    <row r="1" spans="1:53" ht="19.5" x14ac:dyDescent="0.25">
      <c r="A1" s="118" t="s">
        <v>110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</row>
    <row r="2" spans="1:53" x14ac:dyDescent="0.25"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7</v>
      </c>
      <c r="M2">
        <v>8</v>
      </c>
      <c r="N2">
        <v>9</v>
      </c>
      <c r="O2">
        <v>10</v>
      </c>
      <c r="P2">
        <v>11</v>
      </c>
      <c r="Q2">
        <v>12</v>
      </c>
      <c r="R2">
        <v>13</v>
      </c>
      <c r="S2">
        <v>14</v>
      </c>
      <c r="T2">
        <v>15</v>
      </c>
      <c r="U2">
        <v>16</v>
      </c>
      <c r="V2">
        <v>17</v>
      </c>
      <c r="W2">
        <v>18</v>
      </c>
      <c r="X2">
        <v>19</v>
      </c>
      <c r="Y2">
        <v>20</v>
      </c>
      <c r="Z2">
        <v>21</v>
      </c>
      <c r="AA2">
        <v>22</v>
      </c>
      <c r="AB2">
        <v>23</v>
      </c>
    </row>
    <row r="3" spans="1:53" x14ac:dyDescent="0.25">
      <c r="B3" s="64"/>
      <c r="C3" s="64"/>
      <c r="D3" s="64"/>
      <c r="E3" s="120">
        <v>3.1746031746031746E-4</v>
      </c>
      <c r="F3" s="120">
        <v>7.9365079365079365E-5</v>
      </c>
      <c r="G3" s="120">
        <v>0</v>
      </c>
      <c r="H3" s="120">
        <v>2.380952380952381E-4</v>
      </c>
      <c r="I3" s="120">
        <v>2.2222222222222222E-3</v>
      </c>
      <c r="J3" s="120">
        <v>1.6111111111111111E-2</v>
      </c>
      <c r="K3" s="120">
        <v>5.1587301587301584E-2</v>
      </c>
      <c r="L3" s="120">
        <v>0.13992063492063492</v>
      </c>
      <c r="M3" s="120">
        <v>7.2380952380952379E-2</v>
      </c>
      <c r="N3" s="120">
        <v>5.7619047619047618E-2</v>
      </c>
      <c r="O3" s="120">
        <v>5.5238095238095239E-2</v>
      </c>
      <c r="P3" s="120">
        <v>5.1031746031746032E-2</v>
      </c>
      <c r="Q3" s="120">
        <v>4.9761904761904764E-2</v>
      </c>
      <c r="R3" s="120">
        <v>5.4365079365079366E-2</v>
      </c>
      <c r="S3" s="120">
        <v>7.0555555555555552E-2</v>
      </c>
      <c r="T3" s="120">
        <v>8.4523809523809529E-2</v>
      </c>
      <c r="U3" s="120">
        <v>9.5317460317460315E-2</v>
      </c>
      <c r="V3" s="120">
        <v>7.4682539682539684E-2</v>
      </c>
      <c r="W3" s="120">
        <v>5.4841269841269843E-2</v>
      </c>
      <c r="X3" s="120">
        <v>3.4682539682539683E-2</v>
      </c>
      <c r="Y3" s="120">
        <v>1.6666666666666666E-2</v>
      </c>
      <c r="Z3" s="120">
        <v>9.7619047619047616E-3</v>
      </c>
      <c r="AA3" s="120">
        <v>6.4285714285714285E-3</v>
      </c>
      <c r="AB3" s="120">
        <v>1.6666666666666668E-3</v>
      </c>
      <c r="AC3" s="120">
        <v>1.0000000000000002</v>
      </c>
    </row>
    <row r="4" spans="1:53" x14ac:dyDescent="0.25">
      <c r="B4" s="170" t="str">
        <f>STATYSTYKI!B3</f>
        <v>Numer punktu pomiarowego</v>
      </c>
      <c r="C4" s="170" t="str">
        <f>STATYSTYKI!C3</f>
        <v>Kierunek                              do / z Wrocławia</v>
      </c>
      <c r="D4" s="170" t="str">
        <f>STATYSTYKI!D3</f>
        <v xml:space="preserve">RAZEM </v>
      </c>
      <c r="E4" s="59">
        <v>6.6613381477509402E-16</v>
      </c>
      <c r="F4" s="59">
        <v>4.1666666666666699E-2</v>
      </c>
      <c r="G4" s="59">
        <v>8.3333333333333703E-2</v>
      </c>
      <c r="H4" s="59">
        <v>0.125000000000001</v>
      </c>
      <c r="I4" s="59">
        <v>0.16666666666666699</v>
      </c>
      <c r="J4" s="59">
        <v>0.20833333333333401</v>
      </c>
      <c r="K4" s="59">
        <v>0.25</v>
      </c>
      <c r="L4" s="59">
        <v>0.29166666666666702</v>
      </c>
      <c r="M4" s="59">
        <v>0.33333333333333298</v>
      </c>
      <c r="N4" s="59">
        <v>0.375</v>
      </c>
      <c r="O4" s="59">
        <v>0.41666666666666669</v>
      </c>
      <c r="P4" s="59">
        <v>0.45833333333333331</v>
      </c>
      <c r="Q4" s="59">
        <v>0.5</v>
      </c>
      <c r="R4" s="59">
        <v>0.54166666666666663</v>
      </c>
      <c r="S4" s="59">
        <v>0.58333333333333304</v>
      </c>
      <c r="T4" s="59">
        <v>0.625</v>
      </c>
      <c r="U4" s="59">
        <v>0.66666666666666696</v>
      </c>
      <c r="V4" s="59">
        <v>0.70833333333333304</v>
      </c>
      <c r="W4" s="59">
        <v>0.75</v>
      </c>
      <c r="X4" s="59">
        <v>0.79166666666666596</v>
      </c>
      <c r="Y4" s="59">
        <v>0.83333333333333304</v>
      </c>
      <c r="Z4" s="59">
        <v>0.875</v>
      </c>
      <c r="AA4" s="59">
        <v>0.91666666666666596</v>
      </c>
      <c r="AB4" s="59">
        <v>0.95833333333333304</v>
      </c>
      <c r="AC4" s="121"/>
    </row>
    <row r="5" spans="1:53" x14ac:dyDescent="0.25">
      <c r="B5" s="170"/>
      <c r="C5" s="170"/>
      <c r="D5" s="170"/>
      <c r="E5" s="59">
        <v>4.1666666666666297E-2</v>
      </c>
      <c r="F5" s="59">
        <v>8.3333333333333301E-2</v>
      </c>
      <c r="G5" s="59">
        <v>0.125</v>
      </c>
      <c r="H5" s="59">
        <v>0.16666666666666599</v>
      </c>
      <c r="I5" s="59">
        <v>0.20833333333333301</v>
      </c>
      <c r="J5" s="59">
        <v>0.25</v>
      </c>
      <c r="K5" s="59">
        <v>0.29166666666666602</v>
      </c>
      <c r="L5" s="59">
        <v>0.33333333333333298</v>
      </c>
      <c r="M5" s="59">
        <v>0.375</v>
      </c>
      <c r="N5" s="59">
        <v>0.41666666666666702</v>
      </c>
      <c r="O5" s="59">
        <v>0.45833333333333331</v>
      </c>
      <c r="P5" s="59">
        <v>0.5</v>
      </c>
      <c r="Q5" s="59">
        <v>0.54166666666666663</v>
      </c>
      <c r="R5" s="59">
        <v>0.58333333333333337</v>
      </c>
      <c r="S5" s="59">
        <v>0.625</v>
      </c>
      <c r="T5" s="59">
        <v>0.66666666666666696</v>
      </c>
      <c r="U5" s="59">
        <v>0.70833333333333304</v>
      </c>
      <c r="V5" s="59">
        <v>0.75</v>
      </c>
      <c r="W5" s="59">
        <v>0.79166666666666696</v>
      </c>
      <c r="X5" s="59">
        <v>0.83333333333333304</v>
      </c>
      <c r="Y5" s="59">
        <v>0.875</v>
      </c>
      <c r="Z5" s="59">
        <v>0.91666666666666696</v>
      </c>
      <c r="AA5" s="59">
        <v>0.95833333333333304</v>
      </c>
      <c r="AB5" s="59">
        <v>1</v>
      </c>
      <c r="AC5" s="121"/>
    </row>
    <row r="6" spans="1:53" x14ac:dyDescent="0.25">
      <c r="B6" s="153" t="str">
        <f>STATYSTYKI!B5</f>
        <v>KZ1</v>
      </c>
      <c r="C6" s="153" t="str">
        <f>STATYSTYKI!C5</f>
        <v>do Wrocławia</v>
      </c>
      <c r="D6" s="130">
        <f>ROUND((SUM(STATYSTYKI!E5:L5)*100%)/SUM(STATYSTYKI!$E$2:$L$2),0)</f>
        <v>1078</v>
      </c>
      <c r="E6" s="122">
        <f>ROUND($D6*E$3,0)</f>
        <v>0</v>
      </c>
      <c r="F6" s="122">
        <f t="shared" ref="F6:AB16" si="0">ROUND($D6*F$3,0)</f>
        <v>0</v>
      </c>
      <c r="G6" s="122">
        <f t="shared" si="0"/>
        <v>0</v>
      </c>
      <c r="H6" s="122">
        <f t="shared" si="0"/>
        <v>0</v>
      </c>
      <c r="I6" s="122">
        <f t="shared" si="0"/>
        <v>2</v>
      </c>
      <c r="J6" s="122">
        <f t="shared" si="0"/>
        <v>17</v>
      </c>
      <c r="K6" s="122">
        <f t="shared" si="0"/>
        <v>56</v>
      </c>
      <c r="L6" s="122">
        <f t="shared" si="0"/>
        <v>151</v>
      </c>
      <c r="M6" s="122">
        <f t="shared" si="0"/>
        <v>78</v>
      </c>
      <c r="N6" s="122">
        <f t="shared" si="0"/>
        <v>62</v>
      </c>
      <c r="O6" s="122">
        <f t="shared" si="0"/>
        <v>60</v>
      </c>
      <c r="P6" s="122">
        <f t="shared" si="0"/>
        <v>55</v>
      </c>
      <c r="Q6" s="122">
        <f t="shared" si="0"/>
        <v>54</v>
      </c>
      <c r="R6" s="122">
        <f t="shared" si="0"/>
        <v>59</v>
      </c>
      <c r="S6" s="122">
        <f t="shared" si="0"/>
        <v>76</v>
      </c>
      <c r="T6" s="122">
        <f t="shared" si="0"/>
        <v>91</v>
      </c>
      <c r="U6" s="122">
        <f t="shared" si="0"/>
        <v>103</v>
      </c>
      <c r="V6" s="122">
        <f t="shared" si="0"/>
        <v>81</v>
      </c>
      <c r="W6" s="122">
        <f t="shared" si="0"/>
        <v>59</v>
      </c>
      <c r="X6" s="122">
        <f t="shared" si="0"/>
        <v>37</v>
      </c>
      <c r="Y6" s="122">
        <f t="shared" si="0"/>
        <v>18</v>
      </c>
      <c r="Z6" s="122">
        <f t="shared" si="0"/>
        <v>11</v>
      </c>
      <c r="AA6" s="122">
        <f t="shared" si="0"/>
        <v>7</v>
      </c>
      <c r="AB6" s="122">
        <f t="shared" si="0"/>
        <v>2</v>
      </c>
      <c r="AC6" s="123"/>
    </row>
    <row r="7" spans="1:53" x14ac:dyDescent="0.25">
      <c r="B7" s="153" t="str">
        <f>STATYSTYKI!B6</f>
        <v>KZ1</v>
      </c>
      <c r="C7" s="153" t="str">
        <f>STATYSTYKI!C6</f>
        <v>z Wrocławia</v>
      </c>
      <c r="D7" s="130">
        <f>ROUND((SUM(STATYSTYKI!E6:L6)*100%)/SUM(STATYSTYKI!$E$2:$L$2),0)</f>
        <v>1230</v>
      </c>
      <c r="E7" s="122">
        <f t="shared" ref="E7:T33" si="1">ROUND($D7*E$3,0)</f>
        <v>0</v>
      </c>
      <c r="F7" s="122">
        <f t="shared" si="0"/>
        <v>0</v>
      </c>
      <c r="G7" s="122">
        <f t="shared" si="0"/>
        <v>0</v>
      </c>
      <c r="H7" s="122">
        <f t="shared" si="0"/>
        <v>0</v>
      </c>
      <c r="I7" s="122">
        <f t="shared" si="0"/>
        <v>3</v>
      </c>
      <c r="J7" s="122">
        <f t="shared" si="0"/>
        <v>20</v>
      </c>
      <c r="K7" s="122">
        <f t="shared" si="0"/>
        <v>63</v>
      </c>
      <c r="L7" s="122">
        <f t="shared" si="0"/>
        <v>172</v>
      </c>
      <c r="M7" s="122">
        <f t="shared" si="0"/>
        <v>89</v>
      </c>
      <c r="N7" s="122">
        <f t="shared" si="0"/>
        <v>71</v>
      </c>
      <c r="O7" s="122">
        <f t="shared" si="0"/>
        <v>68</v>
      </c>
      <c r="P7" s="122">
        <f t="shared" si="0"/>
        <v>63</v>
      </c>
      <c r="Q7" s="122">
        <f t="shared" si="0"/>
        <v>61</v>
      </c>
      <c r="R7" s="122">
        <f t="shared" si="0"/>
        <v>67</v>
      </c>
      <c r="S7" s="122">
        <f t="shared" si="0"/>
        <v>87</v>
      </c>
      <c r="T7" s="122">
        <f t="shared" si="0"/>
        <v>104</v>
      </c>
      <c r="U7" s="122">
        <f t="shared" si="0"/>
        <v>117</v>
      </c>
      <c r="V7" s="122">
        <f t="shared" si="0"/>
        <v>92</v>
      </c>
      <c r="W7" s="122">
        <f t="shared" si="0"/>
        <v>67</v>
      </c>
      <c r="X7" s="122">
        <f t="shared" si="0"/>
        <v>43</v>
      </c>
      <c r="Y7" s="122">
        <f t="shared" si="0"/>
        <v>21</v>
      </c>
      <c r="Z7" s="122">
        <f t="shared" si="0"/>
        <v>12</v>
      </c>
      <c r="AA7" s="122">
        <f t="shared" si="0"/>
        <v>8</v>
      </c>
      <c r="AB7" s="122">
        <f t="shared" si="0"/>
        <v>2</v>
      </c>
      <c r="AC7" s="123"/>
    </row>
    <row r="8" spans="1:53" x14ac:dyDescent="0.25">
      <c r="B8" s="179" t="str">
        <f>STATYSTYKI!B7</f>
        <v>RAZEM KZ1</v>
      </c>
      <c r="C8" s="180"/>
      <c r="D8" s="156">
        <f>SUM(D6:D7)</f>
        <v>2308</v>
      </c>
      <c r="E8" s="156">
        <f t="shared" ref="E8:AB8" si="2">SUM(E6:E7)</f>
        <v>0</v>
      </c>
      <c r="F8" s="156">
        <f t="shared" si="2"/>
        <v>0</v>
      </c>
      <c r="G8" s="156">
        <f t="shared" si="2"/>
        <v>0</v>
      </c>
      <c r="H8" s="156">
        <f t="shared" si="2"/>
        <v>0</v>
      </c>
      <c r="I8" s="156">
        <f t="shared" si="2"/>
        <v>5</v>
      </c>
      <c r="J8" s="156">
        <f t="shared" si="2"/>
        <v>37</v>
      </c>
      <c r="K8" s="156">
        <f t="shared" si="2"/>
        <v>119</v>
      </c>
      <c r="L8" s="156">
        <f t="shared" si="2"/>
        <v>323</v>
      </c>
      <c r="M8" s="156">
        <f t="shared" si="2"/>
        <v>167</v>
      </c>
      <c r="N8" s="156">
        <f t="shared" si="2"/>
        <v>133</v>
      </c>
      <c r="O8" s="156">
        <f t="shared" si="2"/>
        <v>128</v>
      </c>
      <c r="P8" s="156">
        <f t="shared" si="2"/>
        <v>118</v>
      </c>
      <c r="Q8" s="156">
        <f t="shared" si="2"/>
        <v>115</v>
      </c>
      <c r="R8" s="156">
        <f t="shared" si="2"/>
        <v>126</v>
      </c>
      <c r="S8" s="156">
        <f t="shared" si="2"/>
        <v>163</v>
      </c>
      <c r="T8" s="156">
        <f t="shared" si="2"/>
        <v>195</v>
      </c>
      <c r="U8" s="156">
        <f t="shared" si="2"/>
        <v>220</v>
      </c>
      <c r="V8" s="156">
        <f t="shared" si="2"/>
        <v>173</v>
      </c>
      <c r="W8" s="156">
        <f t="shared" si="2"/>
        <v>126</v>
      </c>
      <c r="X8" s="156">
        <f t="shared" si="2"/>
        <v>80</v>
      </c>
      <c r="Y8" s="156">
        <f t="shared" si="2"/>
        <v>39</v>
      </c>
      <c r="Z8" s="156">
        <f t="shared" si="2"/>
        <v>23</v>
      </c>
      <c r="AA8" s="156">
        <f t="shared" si="2"/>
        <v>15</v>
      </c>
      <c r="AB8" s="156">
        <f t="shared" si="2"/>
        <v>4</v>
      </c>
      <c r="AC8" s="123"/>
    </row>
    <row r="9" spans="1:53" x14ac:dyDescent="0.25">
      <c r="B9" s="153" t="str">
        <f>STATYSTYKI!B8</f>
        <v>KZ2</v>
      </c>
      <c r="C9" s="153" t="str">
        <f>STATYSTYKI!C8</f>
        <v>z Wrocławia</v>
      </c>
      <c r="D9" s="130">
        <f>ROUND((SUM(STATYSTYKI!E8:L8)*100%)/SUM(STATYSTYKI!$E$2:$L$2),0)</f>
        <v>192</v>
      </c>
      <c r="E9" s="122">
        <f t="shared" si="1"/>
        <v>0</v>
      </c>
      <c r="F9" s="122">
        <f t="shared" si="0"/>
        <v>0</v>
      </c>
      <c r="G9" s="122">
        <f t="shared" si="0"/>
        <v>0</v>
      </c>
      <c r="H9" s="122">
        <f t="shared" si="0"/>
        <v>0</v>
      </c>
      <c r="I9" s="122">
        <f t="shared" si="0"/>
        <v>0</v>
      </c>
      <c r="J9" s="122">
        <f t="shared" si="0"/>
        <v>3</v>
      </c>
      <c r="K9" s="122">
        <f t="shared" si="0"/>
        <v>10</v>
      </c>
      <c r="L9" s="122">
        <f t="shared" si="0"/>
        <v>27</v>
      </c>
      <c r="M9" s="122">
        <f t="shared" si="0"/>
        <v>14</v>
      </c>
      <c r="N9" s="122">
        <f t="shared" si="0"/>
        <v>11</v>
      </c>
      <c r="O9" s="122">
        <f t="shared" si="0"/>
        <v>11</v>
      </c>
      <c r="P9" s="122">
        <f t="shared" si="0"/>
        <v>10</v>
      </c>
      <c r="Q9" s="122">
        <f t="shared" si="0"/>
        <v>10</v>
      </c>
      <c r="R9" s="122">
        <f t="shared" si="0"/>
        <v>10</v>
      </c>
      <c r="S9" s="122">
        <f t="shared" si="0"/>
        <v>14</v>
      </c>
      <c r="T9" s="122">
        <f t="shared" si="0"/>
        <v>16</v>
      </c>
      <c r="U9" s="122">
        <f t="shared" si="0"/>
        <v>18</v>
      </c>
      <c r="V9" s="122">
        <f t="shared" si="0"/>
        <v>14</v>
      </c>
      <c r="W9" s="122">
        <f t="shared" si="0"/>
        <v>11</v>
      </c>
      <c r="X9" s="122">
        <f t="shared" si="0"/>
        <v>7</v>
      </c>
      <c r="Y9" s="122">
        <f t="shared" si="0"/>
        <v>3</v>
      </c>
      <c r="Z9" s="122">
        <f t="shared" si="0"/>
        <v>2</v>
      </c>
      <c r="AA9" s="122">
        <f t="shared" si="0"/>
        <v>1</v>
      </c>
      <c r="AB9" s="122">
        <f t="shared" si="0"/>
        <v>0</v>
      </c>
      <c r="AC9" s="123"/>
    </row>
    <row r="10" spans="1:53" x14ac:dyDescent="0.25">
      <c r="B10" s="153" t="str">
        <f>STATYSTYKI!B9</f>
        <v>KZ2</v>
      </c>
      <c r="C10" s="153" t="str">
        <f>STATYSTYKI!C9</f>
        <v>do Wrocławia</v>
      </c>
      <c r="D10" s="130">
        <f>ROUND((SUM(STATYSTYKI!E9:L9)*100%)/SUM(STATYSTYKI!$E$2:$L$2),0)</f>
        <v>226</v>
      </c>
      <c r="E10" s="122">
        <f t="shared" si="1"/>
        <v>0</v>
      </c>
      <c r="F10" s="122">
        <f t="shared" si="0"/>
        <v>0</v>
      </c>
      <c r="G10" s="122">
        <f t="shared" si="0"/>
        <v>0</v>
      </c>
      <c r="H10" s="122">
        <f t="shared" si="0"/>
        <v>0</v>
      </c>
      <c r="I10" s="122">
        <f t="shared" si="0"/>
        <v>1</v>
      </c>
      <c r="J10" s="122">
        <f t="shared" si="0"/>
        <v>4</v>
      </c>
      <c r="K10" s="122">
        <f t="shared" si="0"/>
        <v>12</v>
      </c>
      <c r="L10" s="122">
        <f t="shared" si="0"/>
        <v>32</v>
      </c>
      <c r="M10" s="122">
        <f t="shared" si="0"/>
        <v>16</v>
      </c>
      <c r="N10" s="122">
        <f t="shared" si="0"/>
        <v>13</v>
      </c>
      <c r="O10" s="122">
        <f t="shared" si="0"/>
        <v>12</v>
      </c>
      <c r="P10" s="122">
        <f t="shared" si="0"/>
        <v>12</v>
      </c>
      <c r="Q10" s="122">
        <f t="shared" si="0"/>
        <v>11</v>
      </c>
      <c r="R10" s="122">
        <f t="shared" si="0"/>
        <v>12</v>
      </c>
      <c r="S10" s="122">
        <f t="shared" si="0"/>
        <v>16</v>
      </c>
      <c r="T10" s="122">
        <f t="shared" si="0"/>
        <v>19</v>
      </c>
      <c r="U10" s="122">
        <f t="shared" si="0"/>
        <v>22</v>
      </c>
      <c r="V10" s="122">
        <f t="shared" si="0"/>
        <v>17</v>
      </c>
      <c r="W10" s="122">
        <f t="shared" si="0"/>
        <v>12</v>
      </c>
      <c r="X10" s="122">
        <f t="shared" si="0"/>
        <v>8</v>
      </c>
      <c r="Y10" s="122">
        <f t="shared" si="0"/>
        <v>4</v>
      </c>
      <c r="Z10" s="122">
        <f t="shared" si="0"/>
        <v>2</v>
      </c>
      <c r="AA10" s="122">
        <f t="shared" si="0"/>
        <v>1</v>
      </c>
      <c r="AB10" s="122">
        <f t="shared" si="0"/>
        <v>0</v>
      </c>
      <c r="AC10" s="123"/>
    </row>
    <row r="11" spans="1:53" x14ac:dyDescent="0.25">
      <c r="B11" s="179" t="str">
        <f>STATYSTYKI!B10</f>
        <v>RAZEM KZ2</v>
      </c>
      <c r="C11" s="180"/>
      <c r="D11" s="156">
        <f>SUM(D9:D10)</f>
        <v>418</v>
      </c>
      <c r="E11" s="156">
        <f t="shared" ref="E11:AB11" si="3">SUM(E9:E10)</f>
        <v>0</v>
      </c>
      <c r="F11" s="156">
        <f t="shared" si="3"/>
        <v>0</v>
      </c>
      <c r="G11" s="156">
        <f t="shared" si="3"/>
        <v>0</v>
      </c>
      <c r="H11" s="156">
        <f t="shared" si="3"/>
        <v>0</v>
      </c>
      <c r="I11" s="156">
        <f t="shared" si="3"/>
        <v>1</v>
      </c>
      <c r="J11" s="156">
        <f t="shared" si="3"/>
        <v>7</v>
      </c>
      <c r="K11" s="156">
        <f t="shared" si="3"/>
        <v>22</v>
      </c>
      <c r="L11" s="156">
        <f t="shared" si="3"/>
        <v>59</v>
      </c>
      <c r="M11" s="156">
        <f t="shared" si="3"/>
        <v>30</v>
      </c>
      <c r="N11" s="156">
        <f t="shared" si="3"/>
        <v>24</v>
      </c>
      <c r="O11" s="156">
        <f t="shared" si="3"/>
        <v>23</v>
      </c>
      <c r="P11" s="156">
        <f t="shared" si="3"/>
        <v>22</v>
      </c>
      <c r="Q11" s="156">
        <f t="shared" si="3"/>
        <v>21</v>
      </c>
      <c r="R11" s="156">
        <f t="shared" si="3"/>
        <v>22</v>
      </c>
      <c r="S11" s="156">
        <f t="shared" si="3"/>
        <v>30</v>
      </c>
      <c r="T11" s="156">
        <f t="shared" si="3"/>
        <v>35</v>
      </c>
      <c r="U11" s="156">
        <f t="shared" si="3"/>
        <v>40</v>
      </c>
      <c r="V11" s="156">
        <f t="shared" si="3"/>
        <v>31</v>
      </c>
      <c r="W11" s="156">
        <f t="shared" si="3"/>
        <v>23</v>
      </c>
      <c r="X11" s="156">
        <f t="shared" si="3"/>
        <v>15</v>
      </c>
      <c r="Y11" s="156">
        <f t="shared" si="3"/>
        <v>7</v>
      </c>
      <c r="Z11" s="156">
        <f t="shared" si="3"/>
        <v>4</v>
      </c>
      <c r="AA11" s="156">
        <f t="shared" si="3"/>
        <v>2</v>
      </c>
      <c r="AB11" s="156">
        <f t="shared" si="3"/>
        <v>0</v>
      </c>
      <c r="AC11" s="123"/>
    </row>
    <row r="12" spans="1:53" x14ac:dyDescent="0.25">
      <c r="B12" s="153" t="str">
        <f>STATYSTYKI!B11</f>
        <v>KZ4</v>
      </c>
      <c r="C12" s="153" t="str">
        <f>STATYSTYKI!C11</f>
        <v>z Wrocławia</v>
      </c>
      <c r="D12" s="130">
        <f>ROUND((SUM(STATYSTYKI!E11:L11)*100%)/SUM(STATYSTYKI!$E$2:$L$2),0)</f>
        <v>490</v>
      </c>
      <c r="E12" s="122">
        <f t="shared" si="1"/>
        <v>0</v>
      </c>
      <c r="F12" s="122">
        <f t="shared" si="0"/>
        <v>0</v>
      </c>
      <c r="G12" s="122">
        <f t="shared" si="0"/>
        <v>0</v>
      </c>
      <c r="H12" s="122">
        <f t="shared" si="0"/>
        <v>0</v>
      </c>
      <c r="I12" s="122">
        <f t="shared" si="0"/>
        <v>1</v>
      </c>
      <c r="J12" s="122">
        <f t="shared" si="0"/>
        <v>8</v>
      </c>
      <c r="K12" s="122">
        <f t="shared" si="0"/>
        <v>25</v>
      </c>
      <c r="L12" s="122">
        <f t="shared" si="0"/>
        <v>69</v>
      </c>
      <c r="M12" s="122">
        <f t="shared" si="0"/>
        <v>35</v>
      </c>
      <c r="N12" s="122">
        <f t="shared" si="0"/>
        <v>28</v>
      </c>
      <c r="O12" s="122">
        <f t="shared" si="0"/>
        <v>27</v>
      </c>
      <c r="P12" s="122">
        <f t="shared" si="0"/>
        <v>25</v>
      </c>
      <c r="Q12" s="122">
        <f t="shared" si="0"/>
        <v>24</v>
      </c>
      <c r="R12" s="122">
        <f t="shared" si="0"/>
        <v>27</v>
      </c>
      <c r="S12" s="122">
        <f t="shared" si="0"/>
        <v>35</v>
      </c>
      <c r="T12" s="122">
        <f t="shared" si="0"/>
        <v>41</v>
      </c>
      <c r="U12" s="122">
        <f t="shared" si="0"/>
        <v>47</v>
      </c>
      <c r="V12" s="122">
        <f t="shared" si="0"/>
        <v>37</v>
      </c>
      <c r="W12" s="122">
        <f t="shared" si="0"/>
        <v>27</v>
      </c>
      <c r="X12" s="122">
        <f t="shared" si="0"/>
        <v>17</v>
      </c>
      <c r="Y12" s="122">
        <f t="shared" si="0"/>
        <v>8</v>
      </c>
      <c r="Z12" s="122">
        <f t="shared" si="0"/>
        <v>5</v>
      </c>
      <c r="AA12" s="122">
        <f t="shared" si="0"/>
        <v>3</v>
      </c>
      <c r="AB12" s="122">
        <f t="shared" si="0"/>
        <v>1</v>
      </c>
      <c r="AC12" s="123"/>
    </row>
    <row r="13" spans="1:53" x14ac:dyDescent="0.25">
      <c r="B13" s="153" t="str">
        <f>STATYSTYKI!B12</f>
        <v>KZ4</v>
      </c>
      <c r="C13" s="153" t="str">
        <f>STATYSTYKI!C12</f>
        <v>do Wrocławia</v>
      </c>
      <c r="D13" s="130">
        <f>ROUND((SUM(STATYSTYKI!E12:L12)*100%)/SUM(STATYSTYKI!$E$2:$L$2),0)</f>
        <v>530</v>
      </c>
      <c r="E13" s="122">
        <f t="shared" si="1"/>
        <v>0</v>
      </c>
      <c r="F13" s="122">
        <f t="shared" si="0"/>
        <v>0</v>
      </c>
      <c r="G13" s="122">
        <f t="shared" si="0"/>
        <v>0</v>
      </c>
      <c r="H13" s="122">
        <f t="shared" si="0"/>
        <v>0</v>
      </c>
      <c r="I13" s="122">
        <f t="shared" si="0"/>
        <v>1</v>
      </c>
      <c r="J13" s="122">
        <f t="shared" si="0"/>
        <v>9</v>
      </c>
      <c r="K13" s="122">
        <f t="shared" si="0"/>
        <v>27</v>
      </c>
      <c r="L13" s="122">
        <f t="shared" si="0"/>
        <v>74</v>
      </c>
      <c r="M13" s="122">
        <f t="shared" si="0"/>
        <v>38</v>
      </c>
      <c r="N13" s="122">
        <f t="shared" si="0"/>
        <v>31</v>
      </c>
      <c r="O13" s="122">
        <f t="shared" si="0"/>
        <v>29</v>
      </c>
      <c r="P13" s="122">
        <f t="shared" si="0"/>
        <v>27</v>
      </c>
      <c r="Q13" s="122">
        <f t="shared" si="0"/>
        <v>26</v>
      </c>
      <c r="R13" s="122">
        <f t="shared" si="0"/>
        <v>29</v>
      </c>
      <c r="S13" s="122">
        <f t="shared" si="0"/>
        <v>37</v>
      </c>
      <c r="T13" s="122">
        <f t="shared" si="0"/>
        <v>45</v>
      </c>
      <c r="U13" s="122">
        <f t="shared" si="0"/>
        <v>51</v>
      </c>
      <c r="V13" s="122">
        <f t="shared" si="0"/>
        <v>40</v>
      </c>
      <c r="W13" s="122">
        <f t="shared" si="0"/>
        <v>29</v>
      </c>
      <c r="X13" s="122">
        <f t="shared" si="0"/>
        <v>18</v>
      </c>
      <c r="Y13" s="122">
        <f t="shared" si="0"/>
        <v>9</v>
      </c>
      <c r="Z13" s="122">
        <f t="shared" si="0"/>
        <v>5</v>
      </c>
      <c r="AA13" s="122">
        <f t="shared" si="0"/>
        <v>3</v>
      </c>
      <c r="AB13" s="122">
        <f t="shared" si="0"/>
        <v>1</v>
      </c>
      <c r="AC13" s="123"/>
    </row>
    <row r="14" spans="1:53" x14ac:dyDescent="0.25">
      <c r="B14" s="179" t="str">
        <f>STATYSTYKI!B13</f>
        <v>RAZEM KZ4</v>
      </c>
      <c r="C14" s="180"/>
      <c r="D14" s="156">
        <f>SUM(D12:D13)</f>
        <v>1020</v>
      </c>
      <c r="E14" s="156">
        <f t="shared" ref="E14:AB14" si="4">SUM(E12:E13)</f>
        <v>0</v>
      </c>
      <c r="F14" s="156">
        <f t="shared" si="4"/>
        <v>0</v>
      </c>
      <c r="G14" s="156">
        <f t="shared" si="4"/>
        <v>0</v>
      </c>
      <c r="H14" s="156">
        <f t="shared" si="4"/>
        <v>0</v>
      </c>
      <c r="I14" s="156">
        <f t="shared" si="4"/>
        <v>2</v>
      </c>
      <c r="J14" s="156">
        <f t="shared" si="4"/>
        <v>17</v>
      </c>
      <c r="K14" s="156">
        <f t="shared" si="4"/>
        <v>52</v>
      </c>
      <c r="L14" s="156">
        <f t="shared" si="4"/>
        <v>143</v>
      </c>
      <c r="M14" s="156">
        <f t="shared" si="4"/>
        <v>73</v>
      </c>
      <c r="N14" s="156">
        <f t="shared" si="4"/>
        <v>59</v>
      </c>
      <c r="O14" s="156">
        <f t="shared" si="4"/>
        <v>56</v>
      </c>
      <c r="P14" s="156">
        <f t="shared" si="4"/>
        <v>52</v>
      </c>
      <c r="Q14" s="156">
        <f t="shared" si="4"/>
        <v>50</v>
      </c>
      <c r="R14" s="156">
        <f t="shared" si="4"/>
        <v>56</v>
      </c>
      <c r="S14" s="156">
        <f t="shared" si="4"/>
        <v>72</v>
      </c>
      <c r="T14" s="156">
        <f t="shared" si="4"/>
        <v>86</v>
      </c>
      <c r="U14" s="156">
        <f t="shared" si="4"/>
        <v>98</v>
      </c>
      <c r="V14" s="156">
        <f t="shared" si="4"/>
        <v>77</v>
      </c>
      <c r="W14" s="156">
        <f t="shared" si="4"/>
        <v>56</v>
      </c>
      <c r="X14" s="156">
        <f t="shared" si="4"/>
        <v>35</v>
      </c>
      <c r="Y14" s="156">
        <f t="shared" si="4"/>
        <v>17</v>
      </c>
      <c r="Z14" s="156">
        <f t="shared" si="4"/>
        <v>10</v>
      </c>
      <c r="AA14" s="156">
        <f t="shared" si="4"/>
        <v>6</v>
      </c>
      <c r="AB14" s="156">
        <f t="shared" si="4"/>
        <v>2</v>
      </c>
      <c r="AC14" s="123"/>
    </row>
    <row r="15" spans="1:53" x14ac:dyDescent="0.25">
      <c r="B15" s="153" t="str">
        <f>STATYSTYKI!B14</f>
        <v>KZ5</v>
      </c>
      <c r="C15" s="153" t="str">
        <f>STATYSTYKI!C14</f>
        <v>do Wrocławia</v>
      </c>
      <c r="D15" s="130">
        <f>ROUND((SUM(STATYSTYKI!E14:L14)*100%)/SUM(STATYSTYKI!$E$2:$L$2),0)</f>
        <v>2</v>
      </c>
      <c r="E15" s="122">
        <f t="shared" si="1"/>
        <v>0</v>
      </c>
      <c r="F15" s="122">
        <f t="shared" si="0"/>
        <v>0</v>
      </c>
      <c r="G15" s="122">
        <f t="shared" si="0"/>
        <v>0</v>
      </c>
      <c r="H15" s="122">
        <f t="shared" si="0"/>
        <v>0</v>
      </c>
      <c r="I15" s="122">
        <f t="shared" si="0"/>
        <v>0</v>
      </c>
      <c r="J15" s="122">
        <f t="shared" si="0"/>
        <v>0</v>
      </c>
      <c r="K15" s="122">
        <f t="shared" si="0"/>
        <v>0</v>
      </c>
      <c r="L15" s="122">
        <f t="shared" si="0"/>
        <v>0</v>
      </c>
      <c r="M15" s="122">
        <f t="shared" si="0"/>
        <v>0</v>
      </c>
      <c r="N15" s="122">
        <f t="shared" si="0"/>
        <v>0</v>
      </c>
      <c r="O15" s="122">
        <f t="shared" si="0"/>
        <v>0</v>
      </c>
      <c r="P15" s="122">
        <f t="shared" si="0"/>
        <v>0</v>
      </c>
      <c r="Q15" s="122">
        <f t="shared" si="0"/>
        <v>0</v>
      </c>
      <c r="R15" s="122">
        <f t="shared" si="0"/>
        <v>0</v>
      </c>
      <c r="S15" s="122">
        <f t="shared" si="0"/>
        <v>0</v>
      </c>
      <c r="T15" s="122">
        <f t="shared" si="0"/>
        <v>0</v>
      </c>
      <c r="U15" s="122">
        <f t="shared" si="0"/>
        <v>0</v>
      </c>
      <c r="V15" s="122">
        <f t="shared" si="0"/>
        <v>0</v>
      </c>
      <c r="W15" s="122">
        <f t="shared" si="0"/>
        <v>0</v>
      </c>
      <c r="X15" s="122">
        <f t="shared" si="0"/>
        <v>0</v>
      </c>
      <c r="Y15" s="122">
        <f t="shared" si="0"/>
        <v>0</v>
      </c>
      <c r="Z15" s="122">
        <f t="shared" si="0"/>
        <v>0</v>
      </c>
      <c r="AA15" s="122">
        <f t="shared" si="0"/>
        <v>0</v>
      </c>
      <c r="AB15" s="122">
        <f t="shared" si="0"/>
        <v>0</v>
      </c>
      <c r="AC15" s="123"/>
    </row>
    <row r="16" spans="1:53" x14ac:dyDescent="0.25">
      <c r="B16" s="153" t="str">
        <f>STATYSTYKI!B15</f>
        <v>KZ5</v>
      </c>
      <c r="C16" s="153" t="str">
        <f>STATYSTYKI!C15</f>
        <v>z Wrocławia</v>
      </c>
      <c r="D16" s="130">
        <f>ROUND((SUM(STATYSTYKI!E15:L15)*100%)/SUM(STATYSTYKI!$E$2:$L$2),0)</f>
        <v>5</v>
      </c>
      <c r="E16" s="122">
        <f t="shared" si="1"/>
        <v>0</v>
      </c>
      <c r="F16" s="122">
        <f t="shared" si="0"/>
        <v>0</v>
      </c>
      <c r="G16" s="122">
        <f t="shared" si="0"/>
        <v>0</v>
      </c>
      <c r="H16" s="122">
        <f t="shared" si="0"/>
        <v>0</v>
      </c>
      <c r="I16" s="122">
        <f t="shared" si="0"/>
        <v>0</v>
      </c>
      <c r="J16" s="122">
        <f t="shared" si="0"/>
        <v>0</v>
      </c>
      <c r="K16" s="122">
        <f t="shared" si="0"/>
        <v>0</v>
      </c>
      <c r="L16" s="122">
        <f t="shared" si="0"/>
        <v>1</v>
      </c>
      <c r="M16" s="122">
        <f t="shared" si="0"/>
        <v>0</v>
      </c>
      <c r="N16" s="122">
        <f t="shared" si="0"/>
        <v>0</v>
      </c>
      <c r="O16" s="122">
        <f t="shared" si="0"/>
        <v>0</v>
      </c>
      <c r="P16" s="122">
        <f t="shared" si="0"/>
        <v>0</v>
      </c>
      <c r="Q16" s="122">
        <f t="shared" si="0"/>
        <v>0</v>
      </c>
      <c r="R16" s="122">
        <f t="shared" si="0"/>
        <v>0</v>
      </c>
      <c r="S16" s="122">
        <f t="shared" si="0"/>
        <v>0</v>
      </c>
      <c r="T16" s="122">
        <f t="shared" si="0"/>
        <v>0</v>
      </c>
      <c r="U16" s="122">
        <f t="shared" si="0"/>
        <v>0</v>
      </c>
      <c r="V16" s="122">
        <f t="shared" si="0"/>
        <v>0</v>
      </c>
      <c r="W16" s="122">
        <f t="shared" si="0"/>
        <v>0</v>
      </c>
      <c r="X16" s="122">
        <f t="shared" si="0"/>
        <v>0</v>
      </c>
      <c r="Y16" s="122">
        <f t="shared" si="0"/>
        <v>0</v>
      </c>
      <c r="Z16" s="122">
        <f t="shared" si="0"/>
        <v>0</v>
      </c>
      <c r="AA16" s="122">
        <f t="shared" si="0"/>
        <v>0</v>
      </c>
      <c r="AB16" s="122">
        <f t="shared" si="0"/>
        <v>0</v>
      </c>
      <c r="AC16" s="123"/>
    </row>
    <row r="17" spans="2:29" x14ac:dyDescent="0.25">
      <c r="B17" s="179" t="str">
        <f>STATYSTYKI!B16</f>
        <v>RAZEM KZ5</v>
      </c>
      <c r="C17" s="180"/>
      <c r="D17" s="156">
        <f>SUM(D15:D16)</f>
        <v>7</v>
      </c>
      <c r="E17" s="156">
        <f t="shared" ref="E17:AB17" si="5">SUM(E15:E16)</f>
        <v>0</v>
      </c>
      <c r="F17" s="156">
        <f t="shared" si="5"/>
        <v>0</v>
      </c>
      <c r="G17" s="156">
        <f t="shared" si="5"/>
        <v>0</v>
      </c>
      <c r="H17" s="156">
        <f t="shared" si="5"/>
        <v>0</v>
      </c>
      <c r="I17" s="156">
        <f t="shared" si="5"/>
        <v>0</v>
      </c>
      <c r="J17" s="156">
        <f t="shared" si="5"/>
        <v>0</v>
      </c>
      <c r="K17" s="156">
        <f t="shared" si="5"/>
        <v>0</v>
      </c>
      <c r="L17" s="156">
        <f t="shared" si="5"/>
        <v>1</v>
      </c>
      <c r="M17" s="156">
        <f t="shared" si="5"/>
        <v>0</v>
      </c>
      <c r="N17" s="156">
        <f t="shared" si="5"/>
        <v>0</v>
      </c>
      <c r="O17" s="156">
        <f t="shared" si="5"/>
        <v>0</v>
      </c>
      <c r="P17" s="156">
        <f t="shared" si="5"/>
        <v>0</v>
      </c>
      <c r="Q17" s="156">
        <f t="shared" si="5"/>
        <v>0</v>
      </c>
      <c r="R17" s="156">
        <f t="shared" si="5"/>
        <v>0</v>
      </c>
      <c r="S17" s="156">
        <f t="shared" si="5"/>
        <v>0</v>
      </c>
      <c r="T17" s="156">
        <f t="shared" si="5"/>
        <v>0</v>
      </c>
      <c r="U17" s="156">
        <f t="shared" si="5"/>
        <v>0</v>
      </c>
      <c r="V17" s="156">
        <f t="shared" si="5"/>
        <v>0</v>
      </c>
      <c r="W17" s="156">
        <f t="shared" si="5"/>
        <v>0</v>
      </c>
      <c r="X17" s="156">
        <f t="shared" si="5"/>
        <v>0</v>
      </c>
      <c r="Y17" s="156">
        <f t="shared" si="5"/>
        <v>0</v>
      </c>
      <c r="Z17" s="156">
        <f t="shared" si="5"/>
        <v>0</v>
      </c>
      <c r="AA17" s="156">
        <f t="shared" si="5"/>
        <v>0</v>
      </c>
      <c r="AB17" s="156">
        <f t="shared" si="5"/>
        <v>0</v>
      </c>
      <c r="AC17" s="123"/>
    </row>
    <row r="18" spans="2:29" x14ac:dyDescent="0.25">
      <c r="B18" s="153" t="str">
        <f>STATYSTYKI!B17</f>
        <v>KZ6</v>
      </c>
      <c r="C18" s="153" t="str">
        <f>STATYSTYKI!C17</f>
        <v>z Wrocławia</v>
      </c>
      <c r="D18" s="130">
        <f>ROUND((SUM(STATYSTYKI!E17:L17)*100%)/SUM(STATYSTYKI!$E$2:$L$2),0)</f>
        <v>951</v>
      </c>
      <c r="E18" s="122">
        <f t="shared" si="1"/>
        <v>0</v>
      </c>
      <c r="F18" s="122">
        <f t="shared" si="1"/>
        <v>0</v>
      </c>
      <c r="G18" s="122">
        <f t="shared" si="1"/>
        <v>0</v>
      </c>
      <c r="H18" s="122">
        <f t="shared" si="1"/>
        <v>0</v>
      </c>
      <c r="I18" s="122">
        <f t="shared" si="1"/>
        <v>2</v>
      </c>
      <c r="J18" s="122">
        <f t="shared" si="1"/>
        <v>15</v>
      </c>
      <c r="K18" s="122">
        <f t="shared" si="1"/>
        <v>49</v>
      </c>
      <c r="L18" s="122">
        <f t="shared" si="1"/>
        <v>133</v>
      </c>
      <c r="M18" s="122">
        <f t="shared" si="1"/>
        <v>69</v>
      </c>
      <c r="N18" s="122">
        <f t="shared" si="1"/>
        <v>55</v>
      </c>
      <c r="O18" s="122">
        <f t="shared" si="1"/>
        <v>53</v>
      </c>
      <c r="P18" s="122">
        <f t="shared" si="1"/>
        <v>49</v>
      </c>
      <c r="Q18" s="122">
        <f t="shared" si="1"/>
        <v>47</v>
      </c>
      <c r="R18" s="122">
        <f t="shared" si="1"/>
        <v>52</v>
      </c>
      <c r="S18" s="122">
        <f t="shared" si="1"/>
        <v>67</v>
      </c>
      <c r="T18" s="122">
        <f t="shared" si="1"/>
        <v>80</v>
      </c>
      <c r="U18" s="122">
        <f t="shared" ref="U18:AB31" si="6">ROUND($D18*U$3,0)</f>
        <v>91</v>
      </c>
      <c r="V18" s="122">
        <f t="shared" si="6"/>
        <v>71</v>
      </c>
      <c r="W18" s="122">
        <f t="shared" si="6"/>
        <v>52</v>
      </c>
      <c r="X18" s="122">
        <f t="shared" si="6"/>
        <v>33</v>
      </c>
      <c r="Y18" s="122">
        <f t="shared" si="6"/>
        <v>16</v>
      </c>
      <c r="Z18" s="122">
        <f t="shared" si="6"/>
        <v>9</v>
      </c>
      <c r="AA18" s="122">
        <f t="shared" si="6"/>
        <v>6</v>
      </c>
      <c r="AB18" s="122">
        <f t="shared" si="6"/>
        <v>2</v>
      </c>
      <c r="AC18" s="123"/>
    </row>
    <row r="19" spans="2:29" x14ac:dyDescent="0.25">
      <c r="B19" s="153" t="str">
        <f>STATYSTYKI!B18</f>
        <v>KZ6</v>
      </c>
      <c r="C19" s="153" t="str">
        <f>STATYSTYKI!C18</f>
        <v>do Wrocławia</v>
      </c>
      <c r="D19" s="130">
        <f>ROUND((SUM(STATYSTYKI!E18:L18)*100%)/SUM(STATYSTYKI!$E$2:$L$2),0)</f>
        <v>1613</v>
      </c>
      <c r="E19" s="122">
        <f t="shared" si="1"/>
        <v>1</v>
      </c>
      <c r="F19" s="122">
        <f t="shared" si="1"/>
        <v>0</v>
      </c>
      <c r="G19" s="122">
        <f t="shared" si="1"/>
        <v>0</v>
      </c>
      <c r="H19" s="122">
        <f t="shared" si="1"/>
        <v>0</v>
      </c>
      <c r="I19" s="122">
        <f t="shared" si="1"/>
        <v>4</v>
      </c>
      <c r="J19" s="122">
        <f t="shared" si="1"/>
        <v>26</v>
      </c>
      <c r="K19" s="122">
        <f t="shared" si="1"/>
        <v>83</v>
      </c>
      <c r="L19" s="122">
        <f t="shared" si="1"/>
        <v>226</v>
      </c>
      <c r="M19" s="122">
        <f t="shared" si="1"/>
        <v>117</v>
      </c>
      <c r="N19" s="122">
        <f t="shared" si="1"/>
        <v>93</v>
      </c>
      <c r="O19" s="122">
        <f t="shared" si="1"/>
        <v>89</v>
      </c>
      <c r="P19" s="122">
        <f t="shared" si="1"/>
        <v>82</v>
      </c>
      <c r="Q19" s="122">
        <f t="shared" si="1"/>
        <v>80</v>
      </c>
      <c r="R19" s="122">
        <f t="shared" si="1"/>
        <v>88</v>
      </c>
      <c r="S19" s="122">
        <f t="shared" si="1"/>
        <v>114</v>
      </c>
      <c r="T19" s="122">
        <f t="shared" si="1"/>
        <v>136</v>
      </c>
      <c r="U19" s="122">
        <f t="shared" si="6"/>
        <v>154</v>
      </c>
      <c r="V19" s="122">
        <f t="shared" si="6"/>
        <v>120</v>
      </c>
      <c r="W19" s="122">
        <f t="shared" si="6"/>
        <v>88</v>
      </c>
      <c r="X19" s="122">
        <f t="shared" si="6"/>
        <v>56</v>
      </c>
      <c r="Y19" s="122">
        <f t="shared" si="6"/>
        <v>27</v>
      </c>
      <c r="Z19" s="122">
        <f t="shared" si="6"/>
        <v>16</v>
      </c>
      <c r="AA19" s="122">
        <f t="shared" si="6"/>
        <v>10</v>
      </c>
      <c r="AB19" s="122">
        <f t="shared" si="6"/>
        <v>3</v>
      </c>
      <c r="AC19" s="123"/>
    </row>
    <row r="20" spans="2:29" x14ac:dyDescent="0.25">
      <c r="B20" s="179" t="str">
        <f>STATYSTYKI!B19</f>
        <v>RAZEM KZ6</v>
      </c>
      <c r="C20" s="180"/>
      <c r="D20" s="156">
        <f>SUM(D18:D19)</f>
        <v>2564</v>
      </c>
      <c r="E20" s="156">
        <f t="shared" ref="E20:AB20" si="7">SUM(E18:E19)</f>
        <v>1</v>
      </c>
      <c r="F20" s="156">
        <f t="shared" si="7"/>
        <v>0</v>
      </c>
      <c r="G20" s="156">
        <f t="shared" si="7"/>
        <v>0</v>
      </c>
      <c r="H20" s="156">
        <f t="shared" si="7"/>
        <v>0</v>
      </c>
      <c r="I20" s="156">
        <f t="shared" si="7"/>
        <v>6</v>
      </c>
      <c r="J20" s="156">
        <f t="shared" si="7"/>
        <v>41</v>
      </c>
      <c r="K20" s="156">
        <f t="shared" si="7"/>
        <v>132</v>
      </c>
      <c r="L20" s="156">
        <f t="shared" si="7"/>
        <v>359</v>
      </c>
      <c r="M20" s="156">
        <f t="shared" si="7"/>
        <v>186</v>
      </c>
      <c r="N20" s="156">
        <f t="shared" si="7"/>
        <v>148</v>
      </c>
      <c r="O20" s="156">
        <f t="shared" si="7"/>
        <v>142</v>
      </c>
      <c r="P20" s="156">
        <f t="shared" si="7"/>
        <v>131</v>
      </c>
      <c r="Q20" s="156">
        <f t="shared" si="7"/>
        <v>127</v>
      </c>
      <c r="R20" s="156">
        <f t="shared" si="7"/>
        <v>140</v>
      </c>
      <c r="S20" s="156">
        <f t="shared" si="7"/>
        <v>181</v>
      </c>
      <c r="T20" s="156">
        <f t="shared" si="7"/>
        <v>216</v>
      </c>
      <c r="U20" s="156">
        <f t="shared" si="7"/>
        <v>245</v>
      </c>
      <c r="V20" s="156">
        <f t="shared" si="7"/>
        <v>191</v>
      </c>
      <c r="W20" s="156">
        <f t="shared" si="7"/>
        <v>140</v>
      </c>
      <c r="X20" s="156">
        <f t="shared" si="7"/>
        <v>89</v>
      </c>
      <c r="Y20" s="156">
        <f t="shared" si="7"/>
        <v>43</v>
      </c>
      <c r="Z20" s="156">
        <f t="shared" si="7"/>
        <v>25</v>
      </c>
      <c r="AA20" s="156">
        <f t="shared" si="7"/>
        <v>16</v>
      </c>
      <c r="AB20" s="156">
        <f t="shared" si="7"/>
        <v>5</v>
      </c>
      <c r="AC20" s="123"/>
    </row>
    <row r="21" spans="2:29" x14ac:dyDescent="0.25">
      <c r="B21" s="153" t="str">
        <f>STATYSTYKI!B20</f>
        <v>KZ7</v>
      </c>
      <c r="C21" s="153" t="str">
        <f>STATYSTYKI!C20</f>
        <v>z Wrocławia</v>
      </c>
      <c r="D21" s="130">
        <f>ROUND((SUM(STATYSTYKI!E20:L20)*100%)/SUM(STATYSTYKI!$E$2:$L$2),0)</f>
        <v>987</v>
      </c>
      <c r="E21" s="122">
        <f t="shared" si="1"/>
        <v>0</v>
      </c>
      <c r="F21" s="122">
        <f t="shared" si="1"/>
        <v>0</v>
      </c>
      <c r="G21" s="122">
        <f t="shared" si="1"/>
        <v>0</v>
      </c>
      <c r="H21" s="122">
        <f t="shared" si="1"/>
        <v>0</v>
      </c>
      <c r="I21" s="122">
        <f t="shared" si="1"/>
        <v>2</v>
      </c>
      <c r="J21" s="122">
        <f t="shared" si="1"/>
        <v>16</v>
      </c>
      <c r="K21" s="122">
        <f t="shared" si="1"/>
        <v>51</v>
      </c>
      <c r="L21" s="122">
        <f t="shared" si="1"/>
        <v>138</v>
      </c>
      <c r="M21" s="122">
        <f t="shared" si="1"/>
        <v>71</v>
      </c>
      <c r="N21" s="122">
        <f t="shared" si="1"/>
        <v>57</v>
      </c>
      <c r="O21" s="122">
        <f t="shared" si="1"/>
        <v>55</v>
      </c>
      <c r="P21" s="122">
        <f t="shared" si="1"/>
        <v>50</v>
      </c>
      <c r="Q21" s="122">
        <f t="shared" si="1"/>
        <v>49</v>
      </c>
      <c r="R21" s="122">
        <f t="shared" si="1"/>
        <v>54</v>
      </c>
      <c r="S21" s="122">
        <f t="shared" si="1"/>
        <v>70</v>
      </c>
      <c r="T21" s="122">
        <f t="shared" si="1"/>
        <v>83</v>
      </c>
      <c r="U21" s="122">
        <f t="shared" si="6"/>
        <v>94</v>
      </c>
      <c r="V21" s="122">
        <f t="shared" si="6"/>
        <v>74</v>
      </c>
      <c r="W21" s="122">
        <f t="shared" si="6"/>
        <v>54</v>
      </c>
      <c r="X21" s="122">
        <f t="shared" si="6"/>
        <v>34</v>
      </c>
      <c r="Y21" s="122">
        <f t="shared" si="6"/>
        <v>16</v>
      </c>
      <c r="Z21" s="122">
        <f t="shared" si="6"/>
        <v>10</v>
      </c>
      <c r="AA21" s="122">
        <f t="shared" si="6"/>
        <v>6</v>
      </c>
      <c r="AB21" s="122">
        <f t="shared" si="6"/>
        <v>2</v>
      </c>
      <c r="AC21" s="123"/>
    </row>
    <row r="22" spans="2:29" x14ac:dyDescent="0.25">
      <c r="B22" s="153" t="str">
        <f>STATYSTYKI!B21</f>
        <v>KZ7</v>
      </c>
      <c r="C22" s="153" t="str">
        <f>STATYSTYKI!C21</f>
        <v>do Wrocławia</v>
      </c>
      <c r="D22" s="130">
        <f>ROUND((SUM(STATYSTYKI!E21:L21)*100%)/SUM(STATYSTYKI!$E$2:$L$2),0)</f>
        <v>1148</v>
      </c>
      <c r="E22" s="122">
        <f t="shared" si="1"/>
        <v>0</v>
      </c>
      <c r="F22" s="122">
        <f t="shared" si="1"/>
        <v>0</v>
      </c>
      <c r="G22" s="122">
        <f t="shared" si="1"/>
        <v>0</v>
      </c>
      <c r="H22" s="122">
        <f t="shared" si="1"/>
        <v>0</v>
      </c>
      <c r="I22" s="122">
        <f t="shared" si="1"/>
        <v>3</v>
      </c>
      <c r="J22" s="122">
        <f t="shared" si="1"/>
        <v>18</v>
      </c>
      <c r="K22" s="122">
        <f t="shared" si="1"/>
        <v>59</v>
      </c>
      <c r="L22" s="122">
        <f t="shared" si="1"/>
        <v>161</v>
      </c>
      <c r="M22" s="122">
        <f t="shared" si="1"/>
        <v>83</v>
      </c>
      <c r="N22" s="122">
        <f t="shared" si="1"/>
        <v>66</v>
      </c>
      <c r="O22" s="122">
        <f t="shared" si="1"/>
        <v>63</v>
      </c>
      <c r="P22" s="122">
        <f t="shared" si="1"/>
        <v>59</v>
      </c>
      <c r="Q22" s="122">
        <f t="shared" si="1"/>
        <v>57</v>
      </c>
      <c r="R22" s="122">
        <f t="shared" si="1"/>
        <v>62</v>
      </c>
      <c r="S22" s="122">
        <f t="shared" si="1"/>
        <v>81</v>
      </c>
      <c r="T22" s="122">
        <f t="shared" si="1"/>
        <v>97</v>
      </c>
      <c r="U22" s="122">
        <f t="shared" si="6"/>
        <v>109</v>
      </c>
      <c r="V22" s="122">
        <f t="shared" si="6"/>
        <v>86</v>
      </c>
      <c r="W22" s="122">
        <f t="shared" si="6"/>
        <v>63</v>
      </c>
      <c r="X22" s="122">
        <f t="shared" si="6"/>
        <v>40</v>
      </c>
      <c r="Y22" s="122">
        <f t="shared" si="6"/>
        <v>19</v>
      </c>
      <c r="Z22" s="122">
        <f t="shared" si="6"/>
        <v>11</v>
      </c>
      <c r="AA22" s="122">
        <f t="shared" si="6"/>
        <v>7</v>
      </c>
      <c r="AB22" s="122">
        <f t="shared" si="6"/>
        <v>2</v>
      </c>
      <c r="AC22" s="123"/>
    </row>
    <row r="23" spans="2:29" x14ac:dyDescent="0.25">
      <c r="B23" s="179" t="str">
        <f>STATYSTYKI!B22</f>
        <v>RAZEM KZ7</v>
      </c>
      <c r="C23" s="180"/>
      <c r="D23" s="156">
        <f>SUM(D21:D22)</f>
        <v>2135</v>
      </c>
      <c r="E23" s="156">
        <f t="shared" ref="E23:AB23" si="8">SUM(E21:E22)</f>
        <v>0</v>
      </c>
      <c r="F23" s="156">
        <f t="shared" si="8"/>
        <v>0</v>
      </c>
      <c r="G23" s="156">
        <f t="shared" si="8"/>
        <v>0</v>
      </c>
      <c r="H23" s="156">
        <f t="shared" si="8"/>
        <v>0</v>
      </c>
      <c r="I23" s="156">
        <f t="shared" si="8"/>
        <v>5</v>
      </c>
      <c r="J23" s="156">
        <f t="shared" si="8"/>
        <v>34</v>
      </c>
      <c r="K23" s="156">
        <f t="shared" si="8"/>
        <v>110</v>
      </c>
      <c r="L23" s="156">
        <f t="shared" si="8"/>
        <v>299</v>
      </c>
      <c r="M23" s="156">
        <f t="shared" si="8"/>
        <v>154</v>
      </c>
      <c r="N23" s="156">
        <f t="shared" si="8"/>
        <v>123</v>
      </c>
      <c r="O23" s="156">
        <f t="shared" si="8"/>
        <v>118</v>
      </c>
      <c r="P23" s="156">
        <f t="shared" si="8"/>
        <v>109</v>
      </c>
      <c r="Q23" s="156">
        <f t="shared" si="8"/>
        <v>106</v>
      </c>
      <c r="R23" s="156">
        <f t="shared" si="8"/>
        <v>116</v>
      </c>
      <c r="S23" s="156">
        <f t="shared" si="8"/>
        <v>151</v>
      </c>
      <c r="T23" s="156">
        <f t="shared" si="8"/>
        <v>180</v>
      </c>
      <c r="U23" s="156">
        <f t="shared" si="8"/>
        <v>203</v>
      </c>
      <c r="V23" s="156">
        <f t="shared" si="8"/>
        <v>160</v>
      </c>
      <c r="W23" s="156">
        <f t="shared" si="8"/>
        <v>117</v>
      </c>
      <c r="X23" s="156">
        <f t="shared" si="8"/>
        <v>74</v>
      </c>
      <c r="Y23" s="156">
        <f t="shared" si="8"/>
        <v>35</v>
      </c>
      <c r="Z23" s="156">
        <f t="shared" si="8"/>
        <v>21</v>
      </c>
      <c r="AA23" s="156">
        <f t="shared" si="8"/>
        <v>13</v>
      </c>
      <c r="AB23" s="156">
        <f t="shared" si="8"/>
        <v>4</v>
      </c>
      <c r="AC23" s="123"/>
    </row>
    <row r="24" spans="2:29" x14ac:dyDescent="0.25">
      <c r="B24" s="153" t="str">
        <f>STATYSTYKI!B23</f>
        <v>KZ9</v>
      </c>
      <c r="C24" s="153" t="str">
        <f>STATYSTYKI!C23</f>
        <v>z Wrocławia</v>
      </c>
      <c r="D24" s="130">
        <f>ROUND((SUM(STATYSTYKI!E23:L23)*100%)/SUM(STATYSTYKI!$E$2:$L$2),0)</f>
        <v>1480</v>
      </c>
      <c r="E24" s="122">
        <f t="shared" si="1"/>
        <v>0</v>
      </c>
      <c r="F24" s="122">
        <f t="shared" si="1"/>
        <v>0</v>
      </c>
      <c r="G24" s="122">
        <f t="shared" si="1"/>
        <v>0</v>
      </c>
      <c r="H24" s="122">
        <f t="shared" si="1"/>
        <v>0</v>
      </c>
      <c r="I24" s="122">
        <f t="shared" si="1"/>
        <v>3</v>
      </c>
      <c r="J24" s="122">
        <f t="shared" si="1"/>
        <v>24</v>
      </c>
      <c r="K24" s="122">
        <f t="shared" si="1"/>
        <v>76</v>
      </c>
      <c r="L24" s="122">
        <f t="shared" si="1"/>
        <v>207</v>
      </c>
      <c r="M24" s="122">
        <f t="shared" si="1"/>
        <v>107</v>
      </c>
      <c r="N24" s="122">
        <f t="shared" si="1"/>
        <v>85</v>
      </c>
      <c r="O24" s="122">
        <f t="shared" si="1"/>
        <v>82</v>
      </c>
      <c r="P24" s="122">
        <f t="shared" si="1"/>
        <v>76</v>
      </c>
      <c r="Q24" s="122">
        <f t="shared" si="1"/>
        <v>74</v>
      </c>
      <c r="R24" s="122">
        <f t="shared" si="1"/>
        <v>80</v>
      </c>
      <c r="S24" s="122">
        <f t="shared" si="1"/>
        <v>104</v>
      </c>
      <c r="T24" s="122">
        <f t="shared" si="1"/>
        <v>125</v>
      </c>
      <c r="U24" s="122">
        <f t="shared" si="6"/>
        <v>141</v>
      </c>
      <c r="V24" s="122">
        <f t="shared" si="6"/>
        <v>111</v>
      </c>
      <c r="W24" s="122">
        <f t="shared" si="6"/>
        <v>81</v>
      </c>
      <c r="X24" s="122">
        <f t="shared" si="6"/>
        <v>51</v>
      </c>
      <c r="Y24" s="122">
        <f t="shared" si="6"/>
        <v>25</v>
      </c>
      <c r="Z24" s="122">
        <f t="shared" si="6"/>
        <v>14</v>
      </c>
      <c r="AA24" s="122">
        <f t="shared" si="6"/>
        <v>10</v>
      </c>
      <c r="AB24" s="122">
        <f t="shared" si="6"/>
        <v>2</v>
      </c>
      <c r="AC24" s="123"/>
    </row>
    <row r="25" spans="2:29" x14ac:dyDescent="0.25">
      <c r="B25" s="153" t="str">
        <f>STATYSTYKI!B24</f>
        <v>KZ9</v>
      </c>
      <c r="C25" s="153" t="str">
        <f>STATYSTYKI!C24</f>
        <v>do Wrocławia</v>
      </c>
      <c r="D25" s="130">
        <f>ROUND((SUM(STATYSTYKI!E24:L24)*100%)/SUM(STATYSTYKI!$E$2:$L$2),0)</f>
        <v>1946</v>
      </c>
      <c r="E25" s="122">
        <f t="shared" si="1"/>
        <v>1</v>
      </c>
      <c r="F25" s="122">
        <f t="shared" si="1"/>
        <v>0</v>
      </c>
      <c r="G25" s="122">
        <f t="shared" si="1"/>
        <v>0</v>
      </c>
      <c r="H25" s="122">
        <f t="shared" si="1"/>
        <v>0</v>
      </c>
      <c r="I25" s="122">
        <f t="shared" si="1"/>
        <v>4</v>
      </c>
      <c r="J25" s="122">
        <f t="shared" si="1"/>
        <v>31</v>
      </c>
      <c r="K25" s="122">
        <f t="shared" si="1"/>
        <v>100</v>
      </c>
      <c r="L25" s="122">
        <f t="shared" si="1"/>
        <v>272</v>
      </c>
      <c r="M25" s="122">
        <f t="shared" si="1"/>
        <v>141</v>
      </c>
      <c r="N25" s="122">
        <f t="shared" si="1"/>
        <v>112</v>
      </c>
      <c r="O25" s="122">
        <f t="shared" si="1"/>
        <v>107</v>
      </c>
      <c r="P25" s="122">
        <f t="shared" si="1"/>
        <v>99</v>
      </c>
      <c r="Q25" s="122">
        <f t="shared" si="1"/>
        <v>97</v>
      </c>
      <c r="R25" s="122">
        <f t="shared" si="1"/>
        <v>106</v>
      </c>
      <c r="S25" s="122">
        <f t="shared" si="1"/>
        <v>137</v>
      </c>
      <c r="T25" s="122">
        <f t="shared" si="1"/>
        <v>164</v>
      </c>
      <c r="U25" s="122">
        <f t="shared" si="6"/>
        <v>185</v>
      </c>
      <c r="V25" s="122">
        <f t="shared" si="6"/>
        <v>145</v>
      </c>
      <c r="W25" s="122">
        <f t="shared" si="6"/>
        <v>107</v>
      </c>
      <c r="X25" s="122">
        <f t="shared" si="6"/>
        <v>67</v>
      </c>
      <c r="Y25" s="122">
        <f t="shared" si="6"/>
        <v>32</v>
      </c>
      <c r="Z25" s="122">
        <f t="shared" si="6"/>
        <v>19</v>
      </c>
      <c r="AA25" s="122">
        <f t="shared" si="6"/>
        <v>13</v>
      </c>
      <c r="AB25" s="122">
        <f t="shared" si="6"/>
        <v>3</v>
      </c>
      <c r="AC25" s="123"/>
    </row>
    <row r="26" spans="2:29" x14ac:dyDescent="0.25">
      <c r="B26" s="179" t="str">
        <f>STATYSTYKI!B25</f>
        <v>RAZEM KZ9</v>
      </c>
      <c r="C26" s="180"/>
      <c r="D26" s="156">
        <f>SUM(D24:D25)</f>
        <v>3426</v>
      </c>
      <c r="E26" s="156">
        <f t="shared" ref="E26:AB26" si="9">SUM(E24:E25)</f>
        <v>1</v>
      </c>
      <c r="F26" s="156">
        <f t="shared" si="9"/>
        <v>0</v>
      </c>
      <c r="G26" s="156">
        <f t="shared" si="9"/>
        <v>0</v>
      </c>
      <c r="H26" s="156">
        <f t="shared" si="9"/>
        <v>0</v>
      </c>
      <c r="I26" s="156">
        <f t="shared" si="9"/>
        <v>7</v>
      </c>
      <c r="J26" s="156">
        <f t="shared" si="9"/>
        <v>55</v>
      </c>
      <c r="K26" s="156">
        <f t="shared" si="9"/>
        <v>176</v>
      </c>
      <c r="L26" s="156">
        <f t="shared" si="9"/>
        <v>479</v>
      </c>
      <c r="M26" s="156">
        <f t="shared" si="9"/>
        <v>248</v>
      </c>
      <c r="N26" s="156">
        <f t="shared" si="9"/>
        <v>197</v>
      </c>
      <c r="O26" s="156">
        <f t="shared" si="9"/>
        <v>189</v>
      </c>
      <c r="P26" s="156">
        <f t="shared" si="9"/>
        <v>175</v>
      </c>
      <c r="Q26" s="156">
        <f t="shared" si="9"/>
        <v>171</v>
      </c>
      <c r="R26" s="156">
        <f t="shared" si="9"/>
        <v>186</v>
      </c>
      <c r="S26" s="156">
        <f t="shared" si="9"/>
        <v>241</v>
      </c>
      <c r="T26" s="156">
        <f t="shared" si="9"/>
        <v>289</v>
      </c>
      <c r="U26" s="156">
        <f t="shared" si="9"/>
        <v>326</v>
      </c>
      <c r="V26" s="156">
        <f t="shared" si="9"/>
        <v>256</v>
      </c>
      <c r="W26" s="156">
        <f t="shared" si="9"/>
        <v>188</v>
      </c>
      <c r="X26" s="156">
        <f t="shared" si="9"/>
        <v>118</v>
      </c>
      <c r="Y26" s="156">
        <f t="shared" si="9"/>
        <v>57</v>
      </c>
      <c r="Z26" s="156">
        <f t="shared" si="9"/>
        <v>33</v>
      </c>
      <c r="AA26" s="156">
        <f t="shared" si="9"/>
        <v>23</v>
      </c>
      <c r="AB26" s="156">
        <f t="shared" si="9"/>
        <v>5</v>
      </c>
      <c r="AC26" s="123"/>
    </row>
    <row r="27" spans="2:29" x14ac:dyDescent="0.25">
      <c r="B27" s="153" t="str">
        <f>STATYSTYKI!B26</f>
        <v>KZ10</v>
      </c>
      <c r="C27" s="153" t="str">
        <f>STATYSTYKI!C26</f>
        <v>do Wrocławia</v>
      </c>
      <c r="D27" s="130">
        <f>ROUND((SUM(STATYSTYKI!E26:L26)*100%)/SUM(STATYSTYKI!$E$2:$L$2),0)</f>
        <v>2241</v>
      </c>
      <c r="E27" s="122">
        <f t="shared" si="1"/>
        <v>1</v>
      </c>
      <c r="F27" s="122">
        <f t="shared" si="1"/>
        <v>0</v>
      </c>
      <c r="G27" s="122">
        <f t="shared" si="1"/>
        <v>0</v>
      </c>
      <c r="H27" s="122">
        <f t="shared" si="1"/>
        <v>1</v>
      </c>
      <c r="I27" s="122">
        <f t="shared" si="1"/>
        <v>5</v>
      </c>
      <c r="J27" s="122">
        <f t="shared" si="1"/>
        <v>36</v>
      </c>
      <c r="K27" s="122">
        <f t="shared" si="1"/>
        <v>116</v>
      </c>
      <c r="L27" s="122">
        <f t="shared" si="1"/>
        <v>314</v>
      </c>
      <c r="M27" s="122">
        <f t="shared" si="1"/>
        <v>162</v>
      </c>
      <c r="N27" s="122">
        <f t="shared" si="1"/>
        <v>129</v>
      </c>
      <c r="O27" s="122">
        <f t="shared" si="1"/>
        <v>124</v>
      </c>
      <c r="P27" s="122">
        <f t="shared" si="1"/>
        <v>114</v>
      </c>
      <c r="Q27" s="122">
        <f t="shared" si="1"/>
        <v>112</v>
      </c>
      <c r="R27" s="122">
        <f t="shared" si="1"/>
        <v>122</v>
      </c>
      <c r="S27" s="122">
        <f t="shared" si="1"/>
        <v>158</v>
      </c>
      <c r="T27" s="122">
        <f t="shared" si="1"/>
        <v>189</v>
      </c>
      <c r="U27" s="122">
        <f t="shared" si="6"/>
        <v>214</v>
      </c>
      <c r="V27" s="122">
        <f t="shared" si="6"/>
        <v>167</v>
      </c>
      <c r="W27" s="122">
        <f t="shared" si="6"/>
        <v>123</v>
      </c>
      <c r="X27" s="122">
        <f t="shared" si="6"/>
        <v>78</v>
      </c>
      <c r="Y27" s="122">
        <f t="shared" si="6"/>
        <v>37</v>
      </c>
      <c r="Z27" s="122">
        <f t="shared" si="6"/>
        <v>22</v>
      </c>
      <c r="AA27" s="122">
        <f t="shared" si="6"/>
        <v>14</v>
      </c>
      <c r="AB27" s="122">
        <f t="shared" si="6"/>
        <v>4</v>
      </c>
      <c r="AC27" s="123"/>
    </row>
    <row r="28" spans="2:29" x14ac:dyDescent="0.25">
      <c r="B28" s="153" t="str">
        <f>STATYSTYKI!B27</f>
        <v>KZ10</v>
      </c>
      <c r="C28" s="153" t="str">
        <f>STATYSTYKI!C27</f>
        <v>z Wrocławia</v>
      </c>
      <c r="D28" s="130">
        <f>ROUND((SUM(STATYSTYKI!E27:L27)*100%)/SUM(STATYSTYKI!$E$2:$L$2),0)</f>
        <v>2386</v>
      </c>
      <c r="E28" s="122">
        <f t="shared" si="1"/>
        <v>1</v>
      </c>
      <c r="F28" s="122">
        <f t="shared" si="1"/>
        <v>0</v>
      </c>
      <c r="G28" s="122">
        <f t="shared" si="1"/>
        <v>0</v>
      </c>
      <c r="H28" s="122">
        <f t="shared" si="1"/>
        <v>1</v>
      </c>
      <c r="I28" s="122">
        <f t="shared" si="1"/>
        <v>5</v>
      </c>
      <c r="J28" s="122">
        <f t="shared" si="1"/>
        <v>38</v>
      </c>
      <c r="K28" s="122">
        <f t="shared" si="1"/>
        <v>123</v>
      </c>
      <c r="L28" s="122">
        <f t="shared" si="1"/>
        <v>334</v>
      </c>
      <c r="M28" s="122">
        <f t="shared" si="1"/>
        <v>173</v>
      </c>
      <c r="N28" s="122">
        <f t="shared" si="1"/>
        <v>137</v>
      </c>
      <c r="O28" s="122">
        <f t="shared" si="1"/>
        <v>132</v>
      </c>
      <c r="P28" s="122">
        <f t="shared" si="1"/>
        <v>122</v>
      </c>
      <c r="Q28" s="122">
        <f t="shared" si="1"/>
        <v>119</v>
      </c>
      <c r="R28" s="122">
        <f t="shared" si="1"/>
        <v>130</v>
      </c>
      <c r="S28" s="122">
        <f t="shared" si="1"/>
        <v>168</v>
      </c>
      <c r="T28" s="122">
        <f t="shared" si="1"/>
        <v>202</v>
      </c>
      <c r="U28" s="122">
        <f t="shared" si="6"/>
        <v>227</v>
      </c>
      <c r="V28" s="122">
        <f t="shared" si="6"/>
        <v>178</v>
      </c>
      <c r="W28" s="122">
        <f t="shared" si="6"/>
        <v>131</v>
      </c>
      <c r="X28" s="122">
        <f t="shared" si="6"/>
        <v>83</v>
      </c>
      <c r="Y28" s="122">
        <f t="shared" si="6"/>
        <v>40</v>
      </c>
      <c r="Z28" s="122">
        <f t="shared" si="6"/>
        <v>23</v>
      </c>
      <c r="AA28" s="122">
        <f t="shared" si="6"/>
        <v>15</v>
      </c>
      <c r="AB28" s="122">
        <f t="shared" si="6"/>
        <v>4</v>
      </c>
      <c r="AC28" s="123"/>
    </row>
    <row r="29" spans="2:29" x14ac:dyDescent="0.25">
      <c r="B29" s="179" t="str">
        <f>STATYSTYKI!B28</f>
        <v>RAZEM KZ10</v>
      </c>
      <c r="C29" s="180"/>
      <c r="D29" s="156">
        <f>SUM(D27:D28)</f>
        <v>4627</v>
      </c>
      <c r="E29" s="156">
        <f t="shared" ref="E29:AB29" si="10">SUM(E27:E28)</f>
        <v>2</v>
      </c>
      <c r="F29" s="156">
        <f t="shared" si="10"/>
        <v>0</v>
      </c>
      <c r="G29" s="156">
        <f t="shared" si="10"/>
        <v>0</v>
      </c>
      <c r="H29" s="156">
        <f t="shared" si="10"/>
        <v>2</v>
      </c>
      <c r="I29" s="156">
        <f t="shared" si="10"/>
        <v>10</v>
      </c>
      <c r="J29" s="156">
        <f t="shared" si="10"/>
        <v>74</v>
      </c>
      <c r="K29" s="156">
        <f t="shared" si="10"/>
        <v>239</v>
      </c>
      <c r="L29" s="156">
        <f t="shared" si="10"/>
        <v>648</v>
      </c>
      <c r="M29" s="156">
        <f t="shared" si="10"/>
        <v>335</v>
      </c>
      <c r="N29" s="156">
        <f t="shared" si="10"/>
        <v>266</v>
      </c>
      <c r="O29" s="156">
        <f t="shared" si="10"/>
        <v>256</v>
      </c>
      <c r="P29" s="156">
        <f t="shared" si="10"/>
        <v>236</v>
      </c>
      <c r="Q29" s="156">
        <f t="shared" si="10"/>
        <v>231</v>
      </c>
      <c r="R29" s="156">
        <f t="shared" si="10"/>
        <v>252</v>
      </c>
      <c r="S29" s="156">
        <f t="shared" si="10"/>
        <v>326</v>
      </c>
      <c r="T29" s="156">
        <f t="shared" si="10"/>
        <v>391</v>
      </c>
      <c r="U29" s="156">
        <f t="shared" si="10"/>
        <v>441</v>
      </c>
      <c r="V29" s="156">
        <f t="shared" si="10"/>
        <v>345</v>
      </c>
      <c r="W29" s="156">
        <f t="shared" si="10"/>
        <v>254</v>
      </c>
      <c r="X29" s="156">
        <f t="shared" si="10"/>
        <v>161</v>
      </c>
      <c r="Y29" s="156">
        <f t="shared" si="10"/>
        <v>77</v>
      </c>
      <c r="Z29" s="156">
        <f t="shared" si="10"/>
        <v>45</v>
      </c>
      <c r="AA29" s="156">
        <f t="shared" si="10"/>
        <v>29</v>
      </c>
      <c r="AB29" s="156">
        <f t="shared" si="10"/>
        <v>8</v>
      </c>
      <c r="AC29" s="123"/>
    </row>
    <row r="30" spans="2:29" x14ac:dyDescent="0.25">
      <c r="B30" s="153" t="str">
        <f>STATYSTYKI!B29</f>
        <v>KZ11</v>
      </c>
      <c r="C30" s="153" t="str">
        <f>STATYSTYKI!C29</f>
        <v>do Wrocławia</v>
      </c>
      <c r="D30" s="130">
        <f>ROUND((SUM(STATYSTYKI!E29:L29)*100%)/SUM(STATYSTYKI!$E$2:$L$2),0)</f>
        <v>917</v>
      </c>
      <c r="E30" s="122">
        <f t="shared" si="1"/>
        <v>0</v>
      </c>
      <c r="F30" s="122">
        <f t="shared" si="1"/>
        <v>0</v>
      </c>
      <c r="G30" s="122">
        <f t="shared" si="1"/>
        <v>0</v>
      </c>
      <c r="H30" s="122">
        <f t="shared" si="1"/>
        <v>0</v>
      </c>
      <c r="I30" s="122">
        <f t="shared" si="1"/>
        <v>2</v>
      </c>
      <c r="J30" s="122">
        <f t="shared" si="1"/>
        <v>15</v>
      </c>
      <c r="K30" s="122">
        <f t="shared" si="1"/>
        <v>47</v>
      </c>
      <c r="L30" s="122">
        <f t="shared" si="1"/>
        <v>128</v>
      </c>
      <c r="M30" s="122">
        <f t="shared" si="1"/>
        <v>66</v>
      </c>
      <c r="N30" s="122">
        <f t="shared" si="1"/>
        <v>53</v>
      </c>
      <c r="O30" s="122">
        <f t="shared" si="1"/>
        <v>51</v>
      </c>
      <c r="P30" s="122">
        <f t="shared" si="1"/>
        <v>47</v>
      </c>
      <c r="Q30" s="122">
        <f t="shared" si="1"/>
        <v>46</v>
      </c>
      <c r="R30" s="122">
        <f t="shared" si="1"/>
        <v>50</v>
      </c>
      <c r="S30" s="122">
        <f t="shared" si="1"/>
        <v>65</v>
      </c>
      <c r="T30" s="122">
        <f t="shared" si="1"/>
        <v>78</v>
      </c>
      <c r="U30" s="122">
        <f t="shared" si="6"/>
        <v>87</v>
      </c>
      <c r="V30" s="122">
        <f t="shared" si="6"/>
        <v>68</v>
      </c>
      <c r="W30" s="122">
        <f t="shared" si="6"/>
        <v>50</v>
      </c>
      <c r="X30" s="122">
        <f t="shared" si="6"/>
        <v>32</v>
      </c>
      <c r="Y30" s="122">
        <f t="shared" si="6"/>
        <v>15</v>
      </c>
      <c r="Z30" s="122">
        <f t="shared" si="6"/>
        <v>9</v>
      </c>
      <c r="AA30" s="122">
        <f t="shared" si="6"/>
        <v>6</v>
      </c>
      <c r="AB30" s="122">
        <f t="shared" si="6"/>
        <v>2</v>
      </c>
      <c r="AC30" s="123"/>
    </row>
    <row r="31" spans="2:29" x14ac:dyDescent="0.25">
      <c r="B31" s="153" t="str">
        <f>STATYSTYKI!B30</f>
        <v>KZ11</v>
      </c>
      <c r="C31" s="153" t="str">
        <f>STATYSTYKI!C30</f>
        <v>z Wrocławia</v>
      </c>
      <c r="D31" s="130">
        <f>ROUND((SUM(STATYSTYKI!E30:L30)*100%)/SUM(STATYSTYKI!$E$2:$L$2),0)</f>
        <v>1191</v>
      </c>
      <c r="E31" s="122">
        <f t="shared" si="1"/>
        <v>0</v>
      </c>
      <c r="F31" s="122">
        <f t="shared" si="1"/>
        <v>0</v>
      </c>
      <c r="G31" s="122">
        <f t="shared" si="1"/>
        <v>0</v>
      </c>
      <c r="H31" s="122">
        <f t="shared" si="1"/>
        <v>0</v>
      </c>
      <c r="I31" s="122">
        <f t="shared" si="1"/>
        <v>3</v>
      </c>
      <c r="J31" s="122">
        <f t="shared" si="1"/>
        <v>19</v>
      </c>
      <c r="K31" s="122">
        <f t="shared" si="1"/>
        <v>61</v>
      </c>
      <c r="L31" s="122">
        <f t="shared" si="1"/>
        <v>167</v>
      </c>
      <c r="M31" s="122">
        <f t="shared" si="1"/>
        <v>86</v>
      </c>
      <c r="N31" s="122">
        <f t="shared" si="1"/>
        <v>69</v>
      </c>
      <c r="O31" s="122">
        <f t="shared" si="1"/>
        <v>66</v>
      </c>
      <c r="P31" s="122">
        <f t="shared" si="1"/>
        <v>61</v>
      </c>
      <c r="Q31" s="122">
        <f t="shared" si="1"/>
        <v>59</v>
      </c>
      <c r="R31" s="122">
        <f t="shared" si="1"/>
        <v>65</v>
      </c>
      <c r="S31" s="122">
        <f t="shared" si="1"/>
        <v>84</v>
      </c>
      <c r="T31" s="122">
        <f t="shared" si="1"/>
        <v>101</v>
      </c>
      <c r="U31" s="122">
        <f t="shared" si="6"/>
        <v>114</v>
      </c>
      <c r="V31" s="122">
        <f t="shared" si="6"/>
        <v>89</v>
      </c>
      <c r="W31" s="122">
        <f t="shared" si="6"/>
        <v>65</v>
      </c>
      <c r="X31" s="122">
        <f t="shared" si="6"/>
        <v>41</v>
      </c>
      <c r="Y31" s="122">
        <f t="shared" si="6"/>
        <v>20</v>
      </c>
      <c r="Z31" s="122">
        <f t="shared" si="6"/>
        <v>12</v>
      </c>
      <c r="AA31" s="122">
        <f t="shared" si="6"/>
        <v>8</v>
      </c>
      <c r="AB31" s="122">
        <f t="shared" si="6"/>
        <v>2</v>
      </c>
      <c r="AC31" s="123"/>
    </row>
    <row r="32" spans="2:29" x14ac:dyDescent="0.25">
      <c r="B32" s="179" t="str">
        <f>STATYSTYKI!B31</f>
        <v>RAZEM KZ11</v>
      </c>
      <c r="C32" s="180"/>
      <c r="D32" s="156">
        <f>SUM(D30:D31)</f>
        <v>2108</v>
      </c>
      <c r="E32" s="156">
        <f t="shared" ref="E32" si="11">SUM(E30:E31)</f>
        <v>0</v>
      </c>
      <c r="F32" s="156">
        <f t="shared" ref="F32" si="12">SUM(F30:F31)</f>
        <v>0</v>
      </c>
      <c r="G32" s="156">
        <f t="shared" ref="G32" si="13">SUM(G30:G31)</f>
        <v>0</v>
      </c>
      <c r="H32" s="156">
        <f t="shared" ref="H32" si="14">SUM(H30:H31)</f>
        <v>0</v>
      </c>
      <c r="I32" s="156">
        <f t="shared" ref="I32" si="15">SUM(I30:I31)</f>
        <v>5</v>
      </c>
      <c r="J32" s="156">
        <f t="shared" ref="J32" si="16">SUM(J30:J31)</f>
        <v>34</v>
      </c>
      <c r="K32" s="156">
        <f t="shared" ref="K32" si="17">SUM(K30:K31)</f>
        <v>108</v>
      </c>
      <c r="L32" s="156">
        <f t="shared" ref="L32" si="18">SUM(L30:L31)</f>
        <v>295</v>
      </c>
      <c r="M32" s="156">
        <f t="shared" ref="M32" si="19">SUM(M30:M31)</f>
        <v>152</v>
      </c>
      <c r="N32" s="156">
        <f t="shared" ref="N32" si="20">SUM(N30:N31)</f>
        <v>122</v>
      </c>
      <c r="O32" s="156">
        <f t="shared" ref="O32" si="21">SUM(O30:O31)</f>
        <v>117</v>
      </c>
      <c r="P32" s="156">
        <f t="shared" ref="P32" si="22">SUM(P30:P31)</f>
        <v>108</v>
      </c>
      <c r="Q32" s="156">
        <f t="shared" ref="Q32" si="23">SUM(Q30:Q31)</f>
        <v>105</v>
      </c>
      <c r="R32" s="156">
        <f t="shared" ref="R32" si="24">SUM(R30:R31)</f>
        <v>115</v>
      </c>
      <c r="S32" s="156">
        <f t="shared" ref="S32" si="25">SUM(S30:S31)</f>
        <v>149</v>
      </c>
      <c r="T32" s="156">
        <f t="shared" ref="T32" si="26">SUM(T30:T31)</f>
        <v>179</v>
      </c>
      <c r="U32" s="156">
        <f t="shared" ref="U32" si="27">SUM(U30:U31)</f>
        <v>201</v>
      </c>
      <c r="V32" s="156">
        <f t="shared" ref="V32" si="28">SUM(V30:V31)</f>
        <v>157</v>
      </c>
      <c r="W32" s="156">
        <f t="shared" ref="W32" si="29">SUM(W30:W31)</f>
        <v>115</v>
      </c>
      <c r="X32" s="156">
        <f t="shared" ref="X32" si="30">SUM(X30:X31)</f>
        <v>73</v>
      </c>
      <c r="Y32" s="156">
        <f t="shared" ref="Y32" si="31">SUM(Y30:Y31)</f>
        <v>35</v>
      </c>
      <c r="Z32" s="156">
        <f t="shared" ref="Z32" si="32">SUM(Z30:Z31)</f>
        <v>21</v>
      </c>
      <c r="AA32" s="156">
        <f t="shared" ref="AA32" si="33">SUM(AA30:AA31)</f>
        <v>14</v>
      </c>
      <c r="AB32" s="156">
        <f t="shared" ref="AB32" si="34">SUM(AB30:AB31)</f>
        <v>4</v>
      </c>
      <c r="AC32" s="123"/>
    </row>
    <row r="33" spans="1:84" x14ac:dyDescent="0.25">
      <c r="B33" s="175" t="str">
        <f>[1]STATYSTYKI!A83</f>
        <v>RAZEM</v>
      </c>
      <c r="C33" s="176"/>
      <c r="D33" s="156">
        <f>ROUND((SUM(STATYSTYKI!$E$32:$L$32)*100%)/SUM(STATYSTYKI!$E$2:$L$2),0)</f>
        <v>18612</v>
      </c>
      <c r="E33" s="124">
        <f t="shared" si="1"/>
        <v>6</v>
      </c>
      <c r="F33" s="124">
        <f t="shared" si="1"/>
        <v>1</v>
      </c>
      <c r="G33" s="124">
        <f t="shared" si="1"/>
        <v>0</v>
      </c>
      <c r="H33" s="124">
        <f t="shared" si="1"/>
        <v>4</v>
      </c>
      <c r="I33" s="124">
        <f t="shared" si="1"/>
        <v>41</v>
      </c>
      <c r="J33" s="124">
        <f t="shared" si="1"/>
        <v>300</v>
      </c>
      <c r="K33" s="124">
        <f t="shared" si="1"/>
        <v>960</v>
      </c>
      <c r="L33" s="124">
        <f t="shared" si="1"/>
        <v>2604</v>
      </c>
      <c r="M33" s="124">
        <f t="shared" si="1"/>
        <v>1347</v>
      </c>
      <c r="N33" s="124">
        <f t="shared" si="1"/>
        <v>1072</v>
      </c>
      <c r="O33" s="124">
        <f t="shared" si="1"/>
        <v>1028</v>
      </c>
      <c r="P33" s="124">
        <f t="shared" si="1"/>
        <v>950</v>
      </c>
      <c r="Q33" s="124">
        <f t="shared" si="1"/>
        <v>926</v>
      </c>
      <c r="R33" s="124">
        <f t="shared" si="1"/>
        <v>1012</v>
      </c>
      <c r="S33" s="124">
        <f t="shared" si="1"/>
        <v>1313</v>
      </c>
      <c r="T33" s="124">
        <f t="shared" si="1"/>
        <v>1573</v>
      </c>
      <c r="U33" s="124">
        <f t="shared" ref="U33:AB33" si="35">ROUND($D33*U$3,0)</f>
        <v>1774</v>
      </c>
      <c r="V33" s="124">
        <f t="shared" si="35"/>
        <v>1390</v>
      </c>
      <c r="W33" s="124">
        <f t="shared" si="35"/>
        <v>1021</v>
      </c>
      <c r="X33" s="124">
        <f t="shared" si="35"/>
        <v>646</v>
      </c>
      <c r="Y33" s="124">
        <f t="shared" si="35"/>
        <v>310</v>
      </c>
      <c r="Z33" s="124">
        <f t="shared" si="35"/>
        <v>182</v>
      </c>
      <c r="AA33" s="124">
        <f t="shared" si="35"/>
        <v>120</v>
      </c>
      <c r="AB33" s="124">
        <f t="shared" si="35"/>
        <v>31</v>
      </c>
      <c r="AC33" s="64"/>
    </row>
    <row r="34" spans="1:84" x14ac:dyDescent="0.25">
      <c r="B34" s="125"/>
      <c r="C34" s="125"/>
      <c r="D34" s="126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64"/>
    </row>
    <row r="35" spans="1:84" x14ac:dyDescent="0.25"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</row>
    <row r="36" spans="1:84" x14ac:dyDescent="0.25">
      <c r="B36" s="64"/>
      <c r="C36" s="172" t="str">
        <f>[1]STATYSTYKI!B460</f>
        <v>Rodzaj przewoźnika</v>
      </c>
      <c r="D36" s="177" t="str">
        <f t="shared" ref="D36:AB36" si="36">D4</f>
        <v xml:space="preserve">RAZEM </v>
      </c>
      <c r="E36" s="127">
        <f t="shared" si="36"/>
        <v>6.6613381477509402E-16</v>
      </c>
      <c r="F36" s="127">
        <f t="shared" si="36"/>
        <v>4.1666666666666699E-2</v>
      </c>
      <c r="G36" s="127">
        <f t="shared" si="36"/>
        <v>8.3333333333333703E-2</v>
      </c>
      <c r="H36" s="127">
        <f t="shared" si="36"/>
        <v>0.125000000000001</v>
      </c>
      <c r="I36" s="127">
        <f t="shared" si="36"/>
        <v>0.16666666666666699</v>
      </c>
      <c r="J36" s="127">
        <f t="shared" si="36"/>
        <v>0.20833333333333401</v>
      </c>
      <c r="K36" s="127">
        <f t="shared" si="36"/>
        <v>0.25</v>
      </c>
      <c r="L36" s="127">
        <f t="shared" si="36"/>
        <v>0.29166666666666702</v>
      </c>
      <c r="M36" s="127">
        <f t="shared" si="36"/>
        <v>0.33333333333333298</v>
      </c>
      <c r="N36" s="127">
        <f t="shared" si="36"/>
        <v>0.375</v>
      </c>
      <c r="O36" s="127">
        <f t="shared" si="36"/>
        <v>0.41666666666666669</v>
      </c>
      <c r="P36" s="127">
        <f t="shared" si="36"/>
        <v>0.45833333333333331</v>
      </c>
      <c r="Q36" s="127">
        <f t="shared" si="36"/>
        <v>0.5</v>
      </c>
      <c r="R36" s="127">
        <f t="shared" si="36"/>
        <v>0.54166666666666663</v>
      </c>
      <c r="S36" s="127">
        <f t="shared" si="36"/>
        <v>0.58333333333333304</v>
      </c>
      <c r="T36" s="127">
        <f t="shared" si="36"/>
        <v>0.625</v>
      </c>
      <c r="U36" s="127">
        <f t="shared" si="36"/>
        <v>0.66666666666666696</v>
      </c>
      <c r="V36" s="127">
        <f t="shared" si="36"/>
        <v>0.70833333333333304</v>
      </c>
      <c r="W36" s="127">
        <f t="shared" si="36"/>
        <v>0.75</v>
      </c>
      <c r="X36" s="127">
        <f t="shared" si="36"/>
        <v>0.79166666666666596</v>
      </c>
      <c r="Y36" s="127">
        <f t="shared" si="36"/>
        <v>0.83333333333333304</v>
      </c>
      <c r="Z36" s="127">
        <f t="shared" si="36"/>
        <v>0.875</v>
      </c>
      <c r="AA36" s="127">
        <f t="shared" si="36"/>
        <v>0.91666666666666596</v>
      </c>
      <c r="AB36" s="127">
        <f t="shared" si="36"/>
        <v>0.95833333333333304</v>
      </c>
      <c r="AC36" s="64"/>
    </row>
    <row r="37" spans="1:84" x14ac:dyDescent="0.25">
      <c r="B37" s="64"/>
      <c r="C37" s="172"/>
      <c r="D37" s="178"/>
      <c r="E37" s="127">
        <f t="shared" ref="E37:AB37" si="37">E5</f>
        <v>4.1666666666666297E-2</v>
      </c>
      <c r="F37" s="127">
        <f t="shared" si="37"/>
        <v>8.3333333333333301E-2</v>
      </c>
      <c r="G37" s="127">
        <f t="shared" si="37"/>
        <v>0.125</v>
      </c>
      <c r="H37" s="127">
        <f t="shared" si="37"/>
        <v>0.16666666666666599</v>
      </c>
      <c r="I37" s="127">
        <f t="shared" si="37"/>
        <v>0.20833333333333301</v>
      </c>
      <c r="J37" s="127">
        <f t="shared" si="37"/>
        <v>0.25</v>
      </c>
      <c r="K37" s="127">
        <f t="shared" si="37"/>
        <v>0.29166666666666602</v>
      </c>
      <c r="L37" s="127">
        <f t="shared" si="37"/>
        <v>0.33333333333333298</v>
      </c>
      <c r="M37" s="127">
        <f t="shared" si="37"/>
        <v>0.375</v>
      </c>
      <c r="N37" s="127">
        <f t="shared" si="37"/>
        <v>0.41666666666666702</v>
      </c>
      <c r="O37" s="127">
        <f t="shared" si="37"/>
        <v>0.45833333333333331</v>
      </c>
      <c r="P37" s="127">
        <f t="shared" si="37"/>
        <v>0.5</v>
      </c>
      <c r="Q37" s="127">
        <f t="shared" si="37"/>
        <v>0.54166666666666663</v>
      </c>
      <c r="R37" s="127">
        <f t="shared" si="37"/>
        <v>0.58333333333333337</v>
      </c>
      <c r="S37" s="127">
        <f t="shared" si="37"/>
        <v>0.625</v>
      </c>
      <c r="T37" s="127">
        <f t="shared" si="37"/>
        <v>0.66666666666666696</v>
      </c>
      <c r="U37" s="127">
        <f t="shared" si="37"/>
        <v>0.70833333333333304</v>
      </c>
      <c r="V37" s="127">
        <f t="shared" si="37"/>
        <v>0.75</v>
      </c>
      <c r="W37" s="127">
        <f t="shared" si="37"/>
        <v>0.79166666666666696</v>
      </c>
      <c r="X37" s="127">
        <f t="shared" si="37"/>
        <v>0.83333333333333304</v>
      </c>
      <c r="Y37" s="127">
        <f t="shared" si="37"/>
        <v>0.875</v>
      </c>
      <c r="Z37" s="127">
        <f t="shared" si="37"/>
        <v>0.91666666666666696</v>
      </c>
      <c r="AA37" s="127">
        <f t="shared" si="37"/>
        <v>0.95833333333333304</v>
      </c>
      <c r="AB37" s="127">
        <f t="shared" si="37"/>
        <v>1</v>
      </c>
      <c r="AC37" s="64"/>
    </row>
    <row r="38" spans="1:84" x14ac:dyDescent="0.25">
      <c r="B38" s="64"/>
      <c r="C38" s="128" t="str">
        <f>STATYSTYKI!C72</f>
        <v>KD</v>
      </c>
      <c r="D38" s="129">
        <f>ROUND((SUM(STATYSTYKI!E72:L72)*100%)/SUM(STATYSTYKI!$E$2:$L$2),0)</f>
        <v>10478</v>
      </c>
      <c r="E38" s="130">
        <f>ROUND($D38*E$3,0)</f>
        <v>3</v>
      </c>
      <c r="F38" s="130">
        <f t="shared" ref="F38:AB39" si="38">ROUND($D38*F$3,0)</f>
        <v>1</v>
      </c>
      <c r="G38" s="130">
        <f t="shared" si="38"/>
        <v>0</v>
      </c>
      <c r="H38" s="130">
        <f t="shared" si="38"/>
        <v>2</v>
      </c>
      <c r="I38" s="130">
        <f t="shared" si="38"/>
        <v>23</v>
      </c>
      <c r="J38" s="130">
        <f t="shared" si="38"/>
        <v>169</v>
      </c>
      <c r="K38" s="130">
        <f t="shared" si="38"/>
        <v>541</v>
      </c>
      <c r="L38" s="130">
        <f t="shared" si="38"/>
        <v>1466</v>
      </c>
      <c r="M38" s="130">
        <f t="shared" si="38"/>
        <v>758</v>
      </c>
      <c r="N38" s="130">
        <f t="shared" si="38"/>
        <v>604</v>
      </c>
      <c r="O38" s="130">
        <f t="shared" si="38"/>
        <v>579</v>
      </c>
      <c r="P38" s="130">
        <f t="shared" si="38"/>
        <v>535</v>
      </c>
      <c r="Q38" s="130">
        <f t="shared" si="38"/>
        <v>521</v>
      </c>
      <c r="R38" s="130">
        <f t="shared" si="38"/>
        <v>570</v>
      </c>
      <c r="S38" s="130">
        <f t="shared" si="38"/>
        <v>739</v>
      </c>
      <c r="T38" s="130">
        <f t="shared" si="38"/>
        <v>886</v>
      </c>
      <c r="U38" s="130">
        <f t="shared" si="38"/>
        <v>999</v>
      </c>
      <c r="V38" s="130">
        <f t="shared" si="38"/>
        <v>783</v>
      </c>
      <c r="W38" s="130">
        <f t="shared" si="38"/>
        <v>575</v>
      </c>
      <c r="X38" s="130">
        <f t="shared" si="38"/>
        <v>363</v>
      </c>
      <c r="Y38" s="130">
        <f t="shared" si="38"/>
        <v>175</v>
      </c>
      <c r="Z38" s="130">
        <f t="shared" si="38"/>
        <v>102</v>
      </c>
      <c r="AA38" s="130">
        <f t="shared" si="38"/>
        <v>67</v>
      </c>
      <c r="AB38" s="130">
        <f t="shared" si="38"/>
        <v>17</v>
      </c>
      <c r="AC38" s="64"/>
    </row>
    <row r="39" spans="1:84" x14ac:dyDescent="0.25">
      <c r="B39" s="64"/>
      <c r="C39" s="128" t="str">
        <f>STATYSTYKI!C73</f>
        <v>PR</v>
      </c>
      <c r="D39" s="129">
        <f>ROUND((SUM(STATYSTYKI!E73:L73)*100%)/SUM(STATYSTYKI!$E$2:$L$2),0)</f>
        <v>8133</v>
      </c>
      <c r="E39" s="130">
        <f t="shared" ref="E39" si="39">ROUND($D39*E$3,0)</f>
        <v>3</v>
      </c>
      <c r="F39" s="130">
        <f t="shared" si="38"/>
        <v>1</v>
      </c>
      <c r="G39" s="130">
        <f t="shared" si="38"/>
        <v>0</v>
      </c>
      <c r="H39" s="130">
        <f t="shared" si="38"/>
        <v>2</v>
      </c>
      <c r="I39" s="130">
        <f t="shared" si="38"/>
        <v>18</v>
      </c>
      <c r="J39" s="130">
        <f t="shared" si="38"/>
        <v>131</v>
      </c>
      <c r="K39" s="130">
        <f t="shared" si="38"/>
        <v>420</v>
      </c>
      <c r="L39" s="130">
        <f t="shared" si="38"/>
        <v>1138</v>
      </c>
      <c r="M39" s="130">
        <f t="shared" si="38"/>
        <v>589</v>
      </c>
      <c r="N39" s="130">
        <f t="shared" si="38"/>
        <v>469</v>
      </c>
      <c r="O39" s="130">
        <f t="shared" si="38"/>
        <v>449</v>
      </c>
      <c r="P39" s="130">
        <f t="shared" si="38"/>
        <v>415</v>
      </c>
      <c r="Q39" s="130">
        <f t="shared" si="38"/>
        <v>405</v>
      </c>
      <c r="R39" s="130">
        <f t="shared" si="38"/>
        <v>442</v>
      </c>
      <c r="S39" s="130">
        <f t="shared" si="38"/>
        <v>574</v>
      </c>
      <c r="T39" s="130">
        <f t="shared" si="38"/>
        <v>687</v>
      </c>
      <c r="U39" s="130">
        <f t="shared" si="38"/>
        <v>775</v>
      </c>
      <c r="V39" s="130">
        <f t="shared" si="38"/>
        <v>607</v>
      </c>
      <c r="W39" s="130">
        <f t="shared" si="38"/>
        <v>446</v>
      </c>
      <c r="X39" s="130">
        <f t="shared" si="38"/>
        <v>282</v>
      </c>
      <c r="Y39" s="130">
        <f t="shared" si="38"/>
        <v>136</v>
      </c>
      <c r="Z39" s="130">
        <f t="shared" si="38"/>
        <v>79</v>
      </c>
      <c r="AA39" s="130">
        <f t="shared" si="38"/>
        <v>52</v>
      </c>
      <c r="AB39" s="130">
        <f t="shared" si="38"/>
        <v>14</v>
      </c>
      <c r="AC39" s="64"/>
    </row>
    <row r="40" spans="1:84" x14ac:dyDescent="0.25">
      <c r="B40" s="64"/>
      <c r="C40" s="128" t="str">
        <f>[1]STATYSTYKI!B467</f>
        <v>RAZEM</v>
      </c>
      <c r="D40" s="129">
        <f>ROUND((SUM(STATYSTYKI!E74:L74)*100%)/SUM(STATYSTYKI!$E$2:$L$2),0)</f>
        <v>18612</v>
      </c>
      <c r="E40" s="130">
        <f t="shared" ref="E40:AB40" si="40">SUM(E38:E39)</f>
        <v>6</v>
      </c>
      <c r="F40" s="130">
        <f t="shared" si="40"/>
        <v>2</v>
      </c>
      <c r="G40" s="130">
        <f t="shared" si="40"/>
        <v>0</v>
      </c>
      <c r="H40" s="130">
        <f t="shared" si="40"/>
        <v>4</v>
      </c>
      <c r="I40" s="130">
        <f t="shared" si="40"/>
        <v>41</v>
      </c>
      <c r="J40" s="130">
        <f t="shared" si="40"/>
        <v>300</v>
      </c>
      <c r="K40" s="130">
        <f t="shared" si="40"/>
        <v>961</v>
      </c>
      <c r="L40" s="130">
        <f t="shared" si="40"/>
        <v>2604</v>
      </c>
      <c r="M40" s="130">
        <f t="shared" si="40"/>
        <v>1347</v>
      </c>
      <c r="N40" s="130">
        <f t="shared" si="40"/>
        <v>1073</v>
      </c>
      <c r="O40" s="130">
        <f t="shared" si="40"/>
        <v>1028</v>
      </c>
      <c r="P40" s="130">
        <f t="shared" si="40"/>
        <v>950</v>
      </c>
      <c r="Q40" s="130">
        <f t="shared" si="40"/>
        <v>926</v>
      </c>
      <c r="R40" s="130">
        <f t="shared" si="40"/>
        <v>1012</v>
      </c>
      <c r="S40" s="130">
        <f t="shared" si="40"/>
        <v>1313</v>
      </c>
      <c r="T40" s="130">
        <f t="shared" si="40"/>
        <v>1573</v>
      </c>
      <c r="U40" s="130">
        <f t="shared" si="40"/>
        <v>1774</v>
      </c>
      <c r="V40" s="130">
        <f t="shared" si="40"/>
        <v>1390</v>
      </c>
      <c r="W40" s="130">
        <f t="shared" si="40"/>
        <v>1021</v>
      </c>
      <c r="X40" s="130">
        <f t="shared" si="40"/>
        <v>645</v>
      </c>
      <c r="Y40" s="130">
        <f t="shared" si="40"/>
        <v>311</v>
      </c>
      <c r="Z40" s="130">
        <f t="shared" si="40"/>
        <v>181</v>
      </c>
      <c r="AA40" s="130">
        <f t="shared" si="40"/>
        <v>119</v>
      </c>
      <c r="AB40" s="130">
        <f t="shared" si="40"/>
        <v>31</v>
      </c>
      <c r="AC40" s="64"/>
    </row>
    <row r="43" spans="1:84" ht="19.5" x14ac:dyDescent="0.25">
      <c r="A43" s="131" t="s">
        <v>111</v>
      </c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132"/>
      <c r="AM43" s="133"/>
      <c r="AN43" s="133"/>
      <c r="AO43" s="133"/>
      <c r="AP43" s="133"/>
      <c r="AQ43" s="133"/>
      <c r="AR43" s="133"/>
      <c r="AS43" s="133"/>
      <c r="AT43" s="133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  <c r="BI43" s="132"/>
      <c r="BJ43" s="132"/>
      <c r="BK43" s="132"/>
      <c r="BL43" s="132"/>
      <c r="BM43" s="132"/>
      <c r="BN43" s="132"/>
      <c r="BO43" s="132"/>
      <c r="BP43" s="132"/>
      <c r="BQ43" s="132"/>
      <c r="BR43" s="132"/>
      <c r="BS43" s="132"/>
      <c r="BT43" s="132"/>
      <c r="BU43" s="132"/>
      <c r="BV43" s="132"/>
      <c r="BW43" s="132"/>
      <c r="BX43" s="132"/>
      <c r="BY43" s="132"/>
      <c r="BZ43" s="132"/>
      <c r="CA43" s="132"/>
      <c r="CB43" s="132"/>
      <c r="CC43" s="132"/>
      <c r="CD43" s="132"/>
      <c r="CE43" s="132"/>
      <c r="CF43" s="132"/>
    </row>
    <row r="44" spans="1:84" x14ac:dyDescent="0.25">
      <c r="AM44" s="64">
        <v>6</v>
      </c>
      <c r="AN44" s="64">
        <f>AM44+1</f>
        <v>7</v>
      </c>
      <c r="AO44" s="64">
        <f t="shared" ref="AO44:AT44" si="41">AN44+1</f>
        <v>8</v>
      </c>
      <c r="AP44" s="64">
        <f t="shared" si="41"/>
        <v>9</v>
      </c>
      <c r="AQ44" s="64">
        <v>14</v>
      </c>
      <c r="AR44" s="64">
        <f t="shared" si="41"/>
        <v>15</v>
      </c>
      <c r="AS44" s="64">
        <f t="shared" si="41"/>
        <v>16</v>
      </c>
      <c r="AT44" s="64">
        <f t="shared" si="41"/>
        <v>17</v>
      </c>
    </row>
    <row r="45" spans="1:84" x14ac:dyDescent="0.25">
      <c r="AM45" s="134">
        <f ca="1">OFFSET(KURSY!$G$30,AM44,0)</f>
        <v>2.564102564102564E-2</v>
      </c>
      <c r="AN45" s="134">
        <f ca="1">OFFSET(KURSY!$G$30,AN44,0)</f>
        <v>4.6153846153846156E-2</v>
      </c>
      <c r="AO45" s="134">
        <f ca="1">OFFSET(KURSY!$G$30,AO44,0)</f>
        <v>6.1538461538461542E-2</v>
      </c>
      <c r="AP45" s="134">
        <f ca="1">OFFSET(KURSY!$G$30,AP44,0)</f>
        <v>6.1538461538461542E-2</v>
      </c>
      <c r="AQ45" s="134">
        <f ca="1">OFFSET(KURSY!$G$30,AQ44,0)</f>
        <v>4.6153846153846156E-2</v>
      </c>
      <c r="AR45" s="134">
        <f ca="1">OFFSET(KURSY!$G$30,AR44,0)</f>
        <v>6.1538461538461542E-2</v>
      </c>
      <c r="AS45" s="134">
        <f ca="1">OFFSET(KURSY!$G$30,AS44,0)</f>
        <v>7.6923076923076927E-2</v>
      </c>
      <c r="AT45" s="134">
        <f ca="1">OFFSET(KURSY!$G$30,AT44,0)</f>
        <v>9.2307692307692313E-2</v>
      </c>
      <c r="AU45" s="134">
        <f ca="1">SUM(AM45:AT45)</f>
        <v>0.47179487179487184</v>
      </c>
      <c r="BI45" s="135">
        <f ca="1">OFFSET(KURSY!$G$31,E$2,0)</f>
        <v>0</v>
      </c>
      <c r="BJ45" s="135">
        <f ca="1">OFFSET(KURSY!$G$31,F$2,0)</f>
        <v>0</v>
      </c>
      <c r="BK45" s="135">
        <f ca="1">OFFSET(KURSY!$G$31,G$2,0)</f>
        <v>0</v>
      </c>
      <c r="BL45" s="135">
        <f ca="1">OFFSET(KURSY!$G$31,H$2,0)</f>
        <v>0</v>
      </c>
      <c r="BM45" s="135">
        <f ca="1">OFFSET(KURSY!$G$31,I$2,0)</f>
        <v>2.0512820512820513E-2</v>
      </c>
      <c r="BN45" s="135">
        <f ca="1">OFFSET(KURSY!$G$31,J$2,0)</f>
        <v>2.564102564102564E-2</v>
      </c>
      <c r="BO45" s="135">
        <f ca="1">OFFSET(KURSY!$G$31,K$2,0)</f>
        <v>4.6153846153846156E-2</v>
      </c>
      <c r="BP45" s="135">
        <f ca="1">OFFSET(KURSY!$G$31,L$2,0)</f>
        <v>6.1538461538461542E-2</v>
      </c>
      <c r="BQ45" s="135">
        <f ca="1">OFFSET(KURSY!$G$31,M$2,0)</f>
        <v>6.1538461538461542E-2</v>
      </c>
      <c r="BR45" s="135">
        <f ca="1">OFFSET(KURSY!$G$31,N$2,0)</f>
        <v>5.6410256410256411E-2</v>
      </c>
      <c r="BS45" s="135">
        <f ca="1">OFFSET(KURSY!$G$31,O$2,0)</f>
        <v>3.5897435897435895E-2</v>
      </c>
      <c r="BT45" s="135">
        <f ca="1">OFFSET(KURSY!$G$31,P$2,0)</f>
        <v>3.5897435897435895E-2</v>
      </c>
      <c r="BU45" s="135">
        <f ca="1">OFFSET(KURSY!$G$31,Q$2,0)</f>
        <v>3.5897435897435895E-2</v>
      </c>
      <c r="BV45" s="135">
        <f ca="1">OFFSET(KURSY!$G$31,R$2,0)</f>
        <v>4.6153846153846156E-2</v>
      </c>
      <c r="BW45" s="135">
        <f ca="1">OFFSET(KURSY!$G$31,S$2,0)</f>
        <v>6.1538461538461542E-2</v>
      </c>
      <c r="BX45" s="135">
        <f ca="1">OFFSET(KURSY!$G$31,T$2,0)</f>
        <v>7.6923076923076927E-2</v>
      </c>
      <c r="BY45" s="135">
        <f ca="1">OFFSET(KURSY!$G$31,U$2,0)</f>
        <v>9.2307692307692313E-2</v>
      </c>
      <c r="BZ45" s="135">
        <f ca="1">OFFSET(KURSY!$G$31,V$2,0)</f>
        <v>8.2051282051282051E-2</v>
      </c>
      <c r="CA45" s="135">
        <f ca="1">OFFSET(KURSY!$G$31,W$2,0)</f>
        <v>6.1538461538461542E-2</v>
      </c>
      <c r="CB45" s="135">
        <f ca="1">OFFSET(KURSY!$G$31,X$2,0)</f>
        <v>5.128205128205128E-2</v>
      </c>
      <c r="CC45" s="135">
        <f ca="1">OFFSET(KURSY!$G$31,Y$2,0)</f>
        <v>4.1025641025641026E-2</v>
      </c>
      <c r="CD45" s="135">
        <f ca="1">OFFSET(KURSY!$G$31,Z$2,0)</f>
        <v>4.1025641025641026E-2</v>
      </c>
      <c r="CE45" s="135">
        <f ca="1">OFFSET(KURSY!$G$31,AA$2,0)</f>
        <v>3.5897435897435895E-2</v>
      </c>
      <c r="CF45" s="135">
        <f ca="1">OFFSET(KURSY!$G$31,AB$2,0)</f>
        <v>3.0769230769230771E-2</v>
      </c>
    </row>
    <row r="46" spans="1:84" s="136" customFormat="1" ht="25.5" x14ac:dyDescent="0.25">
      <c r="B46" s="170" t="str">
        <f>[1]STATYSTYKI!A4</f>
        <v>Osiedle we Wrocławiu</v>
      </c>
      <c r="C46" s="183" t="s">
        <v>112</v>
      </c>
      <c r="D46" s="137" t="s">
        <v>113</v>
      </c>
      <c r="E46" s="138">
        <f>E4</f>
        <v>6.6613381477509402E-16</v>
      </c>
      <c r="F46" s="138">
        <f t="shared" ref="F46:AB47" si="42">F4</f>
        <v>4.1666666666666699E-2</v>
      </c>
      <c r="G46" s="138">
        <f t="shared" si="42"/>
        <v>8.3333333333333703E-2</v>
      </c>
      <c r="H46" s="138">
        <f t="shared" si="42"/>
        <v>0.125000000000001</v>
      </c>
      <c r="I46" s="138">
        <f t="shared" si="42"/>
        <v>0.16666666666666699</v>
      </c>
      <c r="J46" s="138">
        <f t="shared" si="42"/>
        <v>0.20833333333333401</v>
      </c>
      <c r="K46" s="138">
        <f t="shared" si="42"/>
        <v>0.25</v>
      </c>
      <c r="L46" s="138">
        <f t="shared" si="42"/>
        <v>0.29166666666666702</v>
      </c>
      <c r="M46" s="138">
        <f t="shared" si="42"/>
        <v>0.33333333333333298</v>
      </c>
      <c r="N46" s="138">
        <f t="shared" si="42"/>
        <v>0.375</v>
      </c>
      <c r="O46" s="138">
        <f t="shared" si="42"/>
        <v>0.41666666666666669</v>
      </c>
      <c r="P46" s="138">
        <f t="shared" si="42"/>
        <v>0.45833333333333331</v>
      </c>
      <c r="Q46" s="138">
        <f t="shared" si="42"/>
        <v>0.5</v>
      </c>
      <c r="R46" s="138">
        <f t="shared" si="42"/>
        <v>0.54166666666666663</v>
      </c>
      <c r="S46" s="138">
        <f t="shared" si="42"/>
        <v>0.58333333333333304</v>
      </c>
      <c r="T46" s="138">
        <f t="shared" si="42"/>
        <v>0.625</v>
      </c>
      <c r="U46" s="138">
        <f t="shared" si="42"/>
        <v>0.66666666666666696</v>
      </c>
      <c r="V46" s="138">
        <f t="shared" si="42"/>
        <v>0.70833333333333304</v>
      </c>
      <c r="W46" s="138">
        <f t="shared" si="42"/>
        <v>0.75</v>
      </c>
      <c r="X46" s="138">
        <f t="shared" si="42"/>
        <v>0.79166666666666596</v>
      </c>
      <c r="Y46" s="138">
        <f t="shared" si="42"/>
        <v>0.83333333333333304</v>
      </c>
      <c r="Z46" s="138">
        <f t="shared" si="42"/>
        <v>0.875</v>
      </c>
      <c r="AA46" s="138">
        <f t="shared" si="42"/>
        <v>0.91666666666666596</v>
      </c>
      <c r="AB46" s="138">
        <f t="shared" si="42"/>
        <v>0.95833333333333304</v>
      </c>
      <c r="AD46" s="139"/>
      <c r="AE46" s="140"/>
      <c r="AF46" s="140"/>
      <c r="AG46" s="140"/>
      <c r="AH46" s="140"/>
      <c r="AI46" s="140"/>
      <c r="AJ46" s="170" t="str">
        <f>B46</f>
        <v>Osiedle we Wrocławiu</v>
      </c>
      <c r="AK46" s="170" t="str">
        <f>C46</f>
        <v>Punkt pomiarowy</v>
      </c>
      <c r="AL46" s="141" t="s">
        <v>82</v>
      </c>
      <c r="AM46" s="61">
        <v>0.25</v>
      </c>
      <c r="AN46" s="61">
        <v>0.29166666666666669</v>
      </c>
      <c r="AO46" s="61">
        <v>0.33333333333333331</v>
      </c>
      <c r="AP46" s="61">
        <v>0.375</v>
      </c>
      <c r="AQ46" s="61">
        <v>0.58333333333333337</v>
      </c>
      <c r="AR46" s="61">
        <v>0.625</v>
      </c>
      <c r="AS46" s="61">
        <v>0.66666666666666663</v>
      </c>
      <c r="AT46" s="61">
        <v>0.70833333333333337</v>
      </c>
      <c r="AU46" s="142" t="s">
        <v>114</v>
      </c>
      <c r="AV46" s="185" t="str">
        <f>B46</f>
        <v>Osiedle we Wrocławiu</v>
      </c>
      <c r="AW46" s="183" t="str">
        <f>C46</f>
        <v>Punkt pomiarowy</v>
      </c>
      <c r="AX46" s="141" t="s">
        <v>82</v>
      </c>
      <c r="AY46" s="61">
        <v>0.25</v>
      </c>
      <c r="AZ46" s="61">
        <v>0.29166666666666669</v>
      </c>
      <c r="BA46" s="61">
        <v>0.33333333333333331</v>
      </c>
      <c r="BB46" s="61">
        <v>0.375</v>
      </c>
      <c r="BC46" s="61">
        <v>0.58333333333333337</v>
      </c>
      <c r="BD46" s="61">
        <v>0.625</v>
      </c>
      <c r="BE46" s="61">
        <v>0.66666666666666663</v>
      </c>
      <c r="BF46" s="61">
        <v>0.70833333333333337</v>
      </c>
      <c r="BG46" s="140"/>
      <c r="BH46" s="137" t="s">
        <v>113</v>
      </c>
      <c r="BI46" s="138">
        <v>0</v>
      </c>
      <c r="BJ46" s="138">
        <v>4.1666666666666997E-2</v>
      </c>
      <c r="BK46" s="138">
        <v>8.3333333333332996E-2</v>
      </c>
      <c r="BL46" s="138">
        <v>0.125</v>
      </c>
      <c r="BM46" s="138">
        <v>0.16666666666666699</v>
      </c>
      <c r="BN46" s="138">
        <v>0.20833333333333301</v>
      </c>
      <c r="BO46" s="61">
        <v>0.25</v>
      </c>
      <c r="BP46" s="61">
        <v>0.29166666666666669</v>
      </c>
      <c r="BQ46" s="61">
        <v>0.33333333333333331</v>
      </c>
      <c r="BR46" s="61">
        <v>0.375</v>
      </c>
      <c r="BS46" s="138">
        <v>0.41666666666666702</v>
      </c>
      <c r="BT46" s="138">
        <v>0.45833333333333298</v>
      </c>
      <c r="BU46" s="138">
        <v>0.5</v>
      </c>
      <c r="BV46" s="138">
        <v>0.54166666666666596</v>
      </c>
      <c r="BW46" s="61">
        <v>0.58333333333333337</v>
      </c>
      <c r="BX46" s="61">
        <v>0.625</v>
      </c>
      <c r="BY46" s="61">
        <v>0.66666666666666663</v>
      </c>
      <c r="BZ46" s="61">
        <v>0.70833333333333337</v>
      </c>
      <c r="CA46" s="138">
        <v>0.75</v>
      </c>
      <c r="CB46" s="138">
        <v>0.79166666666666696</v>
      </c>
      <c r="CC46" s="138">
        <v>0.83333333333333404</v>
      </c>
      <c r="CD46" s="138">
        <v>0.875000000000001</v>
      </c>
      <c r="CE46" s="138">
        <v>0.91666666666666696</v>
      </c>
      <c r="CF46" s="138">
        <v>0.95833333333333404</v>
      </c>
    </row>
    <row r="47" spans="1:84" s="136" customFormat="1" ht="25.5" x14ac:dyDescent="0.25">
      <c r="B47" s="170"/>
      <c r="C47" s="184"/>
      <c r="D47" s="137" t="s">
        <v>113</v>
      </c>
      <c r="E47" s="138">
        <f>E5</f>
        <v>4.1666666666666297E-2</v>
      </c>
      <c r="F47" s="138">
        <f t="shared" si="42"/>
        <v>8.3333333333333301E-2</v>
      </c>
      <c r="G47" s="138">
        <f t="shared" si="42"/>
        <v>0.125</v>
      </c>
      <c r="H47" s="138">
        <f t="shared" si="42"/>
        <v>0.16666666666666599</v>
      </c>
      <c r="I47" s="138">
        <f t="shared" si="42"/>
        <v>0.20833333333333301</v>
      </c>
      <c r="J47" s="138">
        <f t="shared" si="42"/>
        <v>0.25</v>
      </c>
      <c r="K47" s="138">
        <f t="shared" si="42"/>
        <v>0.29166666666666602</v>
      </c>
      <c r="L47" s="138">
        <f t="shared" si="42"/>
        <v>0.33333333333333298</v>
      </c>
      <c r="M47" s="138">
        <f t="shared" si="42"/>
        <v>0.375</v>
      </c>
      <c r="N47" s="138">
        <f t="shared" si="42"/>
        <v>0.41666666666666702</v>
      </c>
      <c r="O47" s="138">
        <f t="shared" si="42"/>
        <v>0.45833333333333331</v>
      </c>
      <c r="P47" s="138">
        <f t="shared" si="42"/>
        <v>0.5</v>
      </c>
      <c r="Q47" s="138">
        <f t="shared" si="42"/>
        <v>0.54166666666666663</v>
      </c>
      <c r="R47" s="138">
        <f t="shared" si="42"/>
        <v>0.58333333333333337</v>
      </c>
      <c r="S47" s="138">
        <f t="shared" si="42"/>
        <v>0.625</v>
      </c>
      <c r="T47" s="138">
        <f t="shared" si="42"/>
        <v>0.66666666666666696</v>
      </c>
      <c r="U47" s="138">
        <f t="shared" si="42"/>
        <v>0.70833333333333304</v>
      </c>
      <c r="V47" s="138">
        <f t="shared" si="42"/>
        <v>0.75</v>
      </c>
      <c r="W47" s="138">
        <f t="shared" si="42"/>
        <v>0.79166666666666696</v>
      </c>
      <c r="X47" s="138">
        <f t="shared" si="42"/>
        <v>0.83333333333333304</v>
      </c>
      <c r="Y47" s="138">
        <f t="shared" si="42"/>
        <v>0.875</v>
      </c>
      <c r="Z47" s="138">
        <f t="shared" si="42"/>
        <v>0.91666666666666696</v>
      </c>
      <c r="AA47" s="138">
        <f t="shared" si="42"/>
        <v>0.95833333333333304</v>
      </c>
      <c r="AB47" s="138">
        <f t="shared" si="42"/>
        <v>1</v>
      </c>
      <c r="AD47" s="139"/>
      <c r="AE47" s="140"/>
      <c r="AF47" s="140"/>
      <c r="AG47" s="140"/>
      <c r="AH47" s="140"/>
      <c r="AI47" s="140"/>
      <c r="AJ47" s="170"/>
      <c r="AK47" s="170"/>
      <c r="AL47" s="141" t="s">
        <v>82</v>
      </c>
      <c r="AM47" s="61">
        <v>0.29166666666666669</v>
      </c>
      <c r="AN47" s="61">
        <v>0.33333333333333331</v>
      </c>
      <c r="AO47" s="61">
        <v>0.375</v>
      </c>
      <c r="AP47" s="61">
        <v>0.41666666666666669</v>
      </c>
      <c r="AQ47" s="61">
        <v>0.625</v>
      </c>
      <c r="AR47" s="61">
        <v>0.66666666666666663</v>
      </c>
      <c r="AS47" s="61">
        <v>0.70833333333333337</v>
      </c>
      <c r="AT47" s="61">
        <v>0.75</v>
      </c>
      <c r="AU47" s="142" t="s">
        <v>122</v>
      </c>
      <c r="AV47" s="186"/>
      <c r="AW47" s="184"/>
      <c r="AX47" s="141" t="s">
        <v>82</v>
      </c>
      <c r="AY47" s="61">
        <v>0.29166666666666669</v>
      </c>
      <c r="AZ47" s="61">
        <v>0.33333333333333331</v>
      </c>
      <c r="BA47" s="61">
        <v>0.375</v>
      </c>
      <c r="BB47" s="61">
        <v>0.41666666666666669</v>
      </c>
      <c r="BC47" s="61">
        <v>0.625</v>
      </c>
      <c r="BD47" s="61">
        <v>0.66666666666666663</v>
      </c>
      <c r="BE47" s="61">
        <v>0.70833333333333337</v>
      </c>
      <c r="BF47" s="61">
        <v>0.75</v>
      </c>
      <c r="BG47" s="140"/>
      <c r="BH47" s="137" t="s">
        <v>113</v>
      </c>
      <c r="BI47" s="138">
        <v>4.1666666666666699E-2</v>
      </c>
      <c r="BJ47" s="138">
        <v>8.3333333333333703E-2</v>
      </c>
      <c r="BK47" s="138">
        <v>0.125</v>
      </c>
      <c r="BL47" s="138">
        <v>0.16666666666666699</v>
      </c>
      <c r="BM47" s="138">
        <v>0.20833333333333301</v>
      </c>
      <c r="BN47" s="138">
        <v>0.25</v>
      </c>
      <c r="BO47" s="61">
        <v>0.29166666666666669</v>
      </c>
      <c r="BP47" s="61">
        <v>0.33333333333333331</v>
      </c>
      <c r="BQ47" s="61">
        <v>0.375</v>
      </c>
      <c r="BR47" s="61">
        <v>0.41666666666666669</v>
      </c>
      <c r="BS47" s="138">
        <v>0.45833333333333298</v>
      </c>
      <c r="BT47" s="138">
        <v>0.5</v>
      </c>
      <c r="BU47" s="138">
        <v>0.54166666666666696</v>
      </c>
      <c r="BV47" s="138">
        <v>0.58333333333333304</v>
      </c>
      <c r="BW47" s="61">
        <v>0.625</v>
      </c>
      <c r="BX47" s="61">
        <v>0.66666666666666663</v>
      </c>
      <c r="BY47" s="61">
        <v>0.70833333333333337</v>
      </c>
      <c r="BZ47" s="61">
        <v>0.75</v>
      </c>
      <c r="CA47" s="138">
        <v>0.79166666666666696</v>
      </c>
      <c r="CB47" s="138">
        <v>0.83333333333333304</v>
      </c>
      <c r="CC47" s="138">
        <v>0.875</v>
      </c>
      <c r="CD47" s="138">
        <v>0.91666666666666596</v>
      </c>
      <c r="CE47" s="138">
        <v>0.95833333333333304</v>
      </c>
      <c r="CF47" s="138">
        <v>0.999999999999999</v>
      </c>
    </row>
    <row r="48" spans="1:84" x14ac:dyDescent="0.25">
      <c r="B48" s="68" t="str">
        <f>STATYSTYKI!B106</f>
        <v>KZ1</v>
      </c>
      <c r="C48" s="68" t="str">
        <f>STATYSTYKI!C106</f>
        <v>do Wrocławia</v>
      </c>
      <c r="D48" s="143">
        <f t="shared" ref="D48:M49" ca="1" si="43">IF(BH48=0,0%,D6/BH48)</f>
        <v>9.2675378266850086E-2</v>
      </c>
      <c r="E48" s="143">
        <f t="shared" ca="1" si="43"/>
        <v>0</v>
      </c>
      <c r="F48" s="143">
        <f t="shared" ca="1" si="43"/>
        <v>0</v>
      </c>
      <c r="G48" s="143">
        <f t="shared" ca="1" si="43"/>
        <v>0</v>
      </c>
      <c r="H48" s="143">
        <f t="shared" ca="1" si="43"/>
        <v>0</v>
      </c>
      <c r="I48" s="143">
        <f t="shared" ca="1" si="43"/>
        <v>0</v>
      </c>
      <c r="J48" s="143">
        <f t="shared" ca="1" si="43"/>
        <v>3.2152682255845944E-2</v>
      </c>
      <c r="K48" s="143">
        <f t="shared" ca="1" si="43"/>
        <v>0.10591471801925721</v>
      </c>
      <c r="L48" s="143">
        <f t="shared" ca="1" si="43"/>
        <v>0.28559147180192573</v>
      </c>
      <c r="M48" s="143">
        <f t="shared" ca="1" si="43"/>
        <v>0.14752407152682256</v>
      </c>
      <c r="N48" s="143">
        <f t="shared" ref="N48:W49" ca="1" si="44">IF(BR48=0,0%,N6/BR48)</f>
        <v>0.11726272352132049</v>
      </c>
      <c r="O48" s="143">
        <f t="shared" ca="1" si="44"/>
        <v>0.11348005502063273</v>
      </c>
      <c r="P48" s="143">
        <f t="shared" ca="1" si="44"/>
        <v>0.10402338376891333</v>
      </c>
      <c r="Q48" s="143">
        <f t="shared" ca="1" si="44"/>
        <v>0.10213204951856945</v>
      </c>
      <c r="R48" s="143">
        <f t="shared" ca="1" si="44"/>
        <v>0.11158872077028885</v>
      </c>
      <c r="S48" s="143">
        <f t="shared" ca="1" si="44"/>
        <v>0.14374140302613481</v>
      </c>
      <c r="T48" s="143">
        <f t="shared" ca="1" si="44"/>
        <v>8.6055708390646496E-2</v>
      </c>
      <c r="U48" s="143">
        <f t="shared" ca="1" si="44"/>
        <v>9.7403713892709756E-2</v>
      </c>
      <c r="V48" s="143">
        <f t="shared" ca="1" si="44"/>
        <v>7.6599037138927101E-2</v>
      </c>
      <c r="W48" s="143">
        <f t="shared" ca="1" si="44"/>
        <v>0.11158872077028885</v>
      </c>
      <c r="X48" s="143">
        <f t="shared" ref="X48:AB49" ca="1" si="45">IF(CB48=0,0%,X6/CB48)</f>
        <v>6.9979367262723524E-2</v>
      </c>
      <c r="Y48" s="143">
        <f t="shared" ca="1" si="45"/>
        <v>3.4044016506189823E-2</v>
      </c>
      <c r="Z48" s="143">
        <f t="shared" ca="1" si="45"/>
        <v>2.0804676753782669E-2</v>
      </c>
      <c r="AA48" s="143">
        <f t="shared" ca="1" si="45"/>
        <v>1.3239339752407151E-2</v>
      </c>
      <c r="AB48" s="143">
        <f t="shared" ca="1" si="45"/>
        <v>3.7826685006877576E-3</v>
      </c>
      <c r="AD48" s="125"/>
      <c r="AE48" s="64"/>
      <c r="AF48" s="64"/>
      <c r="AG48" s="64"/>
      <c r="AH48" s="64"/>
      <c r="AI48" s="64"/>
      <c r="AJ48" s="68" t="str">
        <f>B48</f>
        <v>KZ1</v>
      </c>
      <c r="AK48" s="68" t="str">
        <f>C48</f>
        <v>do Wrocławia</v>
      </c>
      <c r="AL48" s="144">
        <f>IFERROR(AVERAGEIFS('BAZA DANYCH'!$K:$K,'BAZA DANYCH'!$E:$E,$B48,'BAZA DANYCH'!$I:$I,$C48),0)</f>
        <v>63.363636363636367</v>
      </c>
      <c r="AM48" s="145">
        <f>IFERROR(COUNTIFS('BAZA DANYCH'!$E:$E,$B48,'BAZA DANYCH'!$S:$S,AM$46,'BAZA DANYCH'!$I:$I,$C48),0)</f>
        <v>2</v>
      </c>
      <c r="AN48" s="145">
        <f>IFERROR(COUNTIFS('BAZA DANYCH'!$E:$E,$B48,'BAZA DANYCH'!$S:$S,AN$46,'BAZA DANYCH'!$I:$I,$C48),0)</f>
        <v>2</v>
      </c>
      <c r="AO48" s="145">
        <f>IFERROR(COUNTIFS('BAZA DANYCH'!$E:$E,$B48,'BAZA DANYCH'!$S:$S,AO$46,'BAZA DANYCH'!$I:$I,$C48),0)</f>
        <v>1</v>
      </c>
      <c r="AP48" s="145">
        <f>IFERROR(COUNTIFS('BAZA DANYCH'!$E:$E,$B48,'BAZA DANYCH'!$S:$S,AP$46,'BAZA DANYCH'!$I:$I,$C48),0)</f>
        <v>1</v>
      </c>
      <c r="AQ48" s="145">
        <f>IFERROR(COUNTIFS('BAZA DANYCH'!$E:$E,$B48,'BAZA DANYCH'!$S:$S,AQ$46,'BAZA DANYCH'!$I:$I,$C48),0)</f>
        <v>0</v>
      </c>
      <c r="AR48" s="145">
        <f>IFERROR(COUNTIFS('BAZA DANYCH'!$E:$E,$B48,'BAZA DANYCH'!$S:$S,AR$46,'BAZA DANYCH'!$I:$I,$C48),0)</f>
        <v>1</v>
      </c>
      <c r="AS48" s="145">
        <f>IFERROR(COUNTIFS('BAZA DANYCH'!$E:$E,$B48,'BAZA DANYCH'!$S:$S,AS$46,'BAZA DANYCH'!$I:$I,$C48),0)</f>
        <v>3</v>
      </c>
      <c r="AT48" s="145">
        <f>IFERROR(COUNTIFS('BAZA DANYCH'!$E:$E,$B48,'BAZA DANYCH'!$S:$S,AT$46,'BAZA DANYCH'!$I:$I,$C48),0)</f>
        <v>1</v>
      </c>
      <c r="AU48" s="146">
        <f ca="1">ROUND((SUM(AM48:AT48)*100%)/SUM(AM$45:AT$45),0)</f>
        <v>23</v>
      </c>
      <c r="AV48" s="68" t="str">
        <f t="shared" ref="AV48:AW65" si="46">B48</f>
        <v>KZ1</v>
      </c>
      <c r="AW48" s="68" t="str">
        <f t="shared" si="46"/>
        <v>do Wrocławia</v>
      </c>
      <c r="AX48" s="144">
        <f>IFERROR(AVERAGEIFS('BAZA DANYCH'!$M:$M,'BAZA DANYCH'!$E:$E,$B48,'BAZA DANYCH'!$I:$I,$C48),0)</f>
        <v>528.72727272727275</v>
      </c>
      <c r="AY48" s="145">
        <f>IFERROR(AVERAGEIFS('BAZA DANYCH'!$M:$M,'BAZA DANYCH'!$E:$E,$B48,'BAZA DANYCH'!$S:$S,AY$46,'BAZA DANYCH'!$I:$I,$C48),0)</f>
        <v>556</v>
      </c>
      <c r="AZ48" s="145">
        <f>IFERROR(AVERAGEIFS('BAZA DANYCH'!$M:$M,'BAZA DANYCH'!$E:$E,$B48,'BAZA DANYCH'!$S:$S,AZ$46,'BAZA DANYCH'!$I:$I,$C48),0)</f>
        <v>556</v>
      </c>
      <c r="BA48" s="145">
        <f>IFERROR(AVERAGEIFS('BAZA DANYCH'!$M:$M,'BAZA DANYCH'!$E:$E,$B48,'BAZA DANYCH'!$S:$S,BA$46,'BAZA DANYCH'!$I:$I,$C48),0)</f>
        <v>656</v>
      </c>
      <c r="BB48" s="145">
        <f>IFERROR(AVERAGEIFS('BAZA DANYCH'!$M:$M,'BAZA DANYCH'!$E:$E,$B48,'BAZA DANYCH'!$S:$S,BB$46,'BAZA DANYCH'!$I:$I,$C48),0)</f>
        <v>456</v>
      </c>
      <c r="BC48" s="145">
        <f>IFERROR(AVERAGEIFS('BAZA DANYCH'!$M:$M,'BAZA DANYCH'!$E:$E,$B48,'BAZA DANYCH'!$S:$S,BC$46,'BAZA DANYCH'!$I:$I,$C48),0)</f>
        <v>0</v>
      </c>
      <c r="BD48" s="145">
        <f>IFERROR(AVERAGEIFS('BAZA DANYCH'!$M:$M,'BAZA DANYCH'!$E:$E,$B48,'BAZA DANYCH'!$S:$S,BD$46,'BAZA DANYCH'!$I:$I,$C48),0)</f>
        <v>456</v>
      </c>
      <c r="BE48" s="145">
        <f>IFERROR(AVERAGEIFS('BAZA DANYCH'!$M:$M,'BAZA DANYCH'!$E:$E,$B48,'BAZA DANYCH'!$S:$S,BE$46,'BAZA DANYCH'!$I:$I,$C48),0)</f>
        <v>522.66666666666663</v>
      </c>
      <c r="BF48" s="145">
        <f>IFERROR(AVERAGEIFS('BAZA DANYCH'!$M:$M,'BAZA DANYCH'!$E:$E,$B48,'BAZA DANYCH'!$S:$S,BF$46,'BAZA DANYCH'!$I:$I,$C48),0)</f>
        <v>456</v>
      </c>
      <c r="BG48" s="64"/>
      <c r="BH48" s="124">
        <f ca="1">SUM(BI48:CF48)</f>
        <v>11631.999999999998</v>
      </c>
      <c r="BI48" s="147">
        <f ca="1">ROUND(BI$45*$AU48,0)*$AX48</f>
        <v>0</v>
      </c>
      <c r="BJ48" s="147">
        <f t="shared" ref="BJ48:CF59" ca="1" si="47">ROUND(BJ$45*$AU48,0)*$AX48</f>
        <v>0</v>
      </c>
      <c r="BK48" s="147">
        <f t="shared" ca="1" si="47"/>
        <v>0</v>
      </c>
      <c r="BL48" s="147">
        <f t="shared" ca="1" si="47"/>
        <v>0</v>
      </c>
      <c r="BM48" s="147">
        <f t="shared" ca="1" si="47"/>
        <v>0</v>
      </c>
      <c r="BN48" s="147">
        <f t="shared" ca="1" si="47"/>
        <v>528.72727272727275</v>
      </c>
      <c r="BO48" s="147">
        <f t="shared" ca="1" si="47"/>
        <v>528.72727272727275</v>
      </c>
      <c r="BP48" s="147">
        <f t="shared" ca="1" si="47"/>
        <v>528.72727272727275</v>
      </c>
      <c r="BQ48" s="147">
        <f t="shared" ca="1" si="47"/>
        <v>528.72727272727275</v>
      </c>
      <c r="BR48" s="147">
        <f t="shared" ca="1" si="47"/>
        <v>528.72727272727275</v>
      </c>
      <c r="BS48" s="147">
        <f t="shared" ca="1" si="47"/>
        <v>528.72727272727275</v>
      </c>
      <c r="BT48" s="147">
        <f t="shared" ca="1" si="47"/>
        <v>528.72727272727275</v>
      </c>
      <c r="BU48" s="147">
        <f t="shared" ca="1" si="47"/>
        <v>528.72727272727275</v>
      </c>
      <c r="BV48" s="147">
        <f t="shared" ca="1" si="47"/>
        <v>528.72727272727275</v>
      </c>
      <c r="BW48" s="147">
        <f t="shared" ca="1" si="47"/>
        <v>528.72727272727275</v>
      </c>
      <c r="BX48" s="147">
        <f t="shared" ca="1" si="47"/>
        <v>1057.4545454545455</v>
      </c>
      <c r="BY48" s="147">
        <f t="shared" ca="1" si="47"/>
        <v>1057.4545454545455</v>
      </c>
      <c r="BZ48" s="147">
        <f t="shared" ca="1" si="47"/>
        <v>1057.4545454545455</v>
      </c>
      <c r="CA48" s="147">
        <f t="shared" ca="1" si="47"/>
        <v>528.72727272727275</v>
      </c>
      <c r="CB48" s="147">
        <f t="shared" ca="1" si="47"/>
        <v>528.72727272727275</v>
      </c>
      <c r="CC48" s="147">
        <f t="shared" ca="1" si="47"/>
        <v>528.72727272727275</v>
      </c>
      <c r="CD48" s="147">
        <f t="shared" ca="1" si="47"/>
        <v>528.72727272727275</v>
      </c>
      <c r="CE48" s="147">
        <f t="shared" ca="1" si="47"/>
        <v>528.72727272727275</v>
      </c>
      <c r="CF48" s="147">
        <f t="shared" ca="1" si="47"/>
        <v>528.72727272727275</v>
      </c>
    </row>
    <row r="49" spans="2:84" x14ac:dyDescent="0.25">
      <c r="B49" s="68" t="str">
        <f>STATYSTYKI!B107</f>
        <v>KZ1</v>
      </c>
      <c r="C49" s="68" t="str">
        <f>STATYSTYKI!C107</f>
        <v>z Wrocławia</v>
      </c>
      <c r="D49" s="143">
        <f t="shared" ca="1" si="43"/>
        <v>0.10430800542740841</v>
      </c>
      <c r="E49" s="143">
        <f t="shared" ca="1" si="43"/>
        <v>0</v>
      </c>
      <c r="F49" s="143">
        <f t="shared" ca="1" si="43"/>
        <v>0</v>
      </c>
      <c r="G49" s="143">
        <f t="shared" ca="1" si="43"/>
        <v>0</v>
      </c>
      <c r="H49" s="143">
        <f t="shared" ca="1" si="43"/>
        <v>0</v>
      </c>
      <c r="I49" s="143">
        <f t="shared" ca="1" si="43"/>
        <v>0</v>
      </c>
      <c r="J49" s="143">
        <f t="shared" ca="1" si="43"/>
        <v>3.7313432835820892E-2</v>
      </c>
      <c r="K49" s="143">
        <f t="shared" ca="1" si="43"/>
        <v>0.11753731343283583</v>
      </c>
      <c r="L49" s="143">
        <f t="shared" ca="1" si="43"/>
        <v>0.32089552238805968</v>
      </c>
      <c r="M49" s="143">
        <f t="shared" ca="1" si="43"/>
        <v>0.16604477611940299</v>
      </c>
      <c r="N49" s="143">
        <f t="shared" ca="1" si="44"/>
        <v>0.13246268656716417</v>
      </c>
      <c r="O49" s="143">
        <f t="shared" ca="1" si="44"/>
        <v>0.12686567164179105</v>
      </c>
      <c r="P49" s="143">
        <f t="shared" ca="1" si="44"/>
        <v>0.11753731343283583</v>
      </c>
      <c r="Q49" s="143">
        <f t="shared" ca="1" si="44"/>
        <v>0.11380597014925373</v>
      </c>
      <c r="R49" s="143">
        <f t="shared" ca="1" si="44"/>
        <v>0.125</v>
      </c>
      <c r="S49" s="143">
        <f t="shared" ca="1" si="44"/>
        <v>0.16231343283582089</v>
      </c>
      <c r="T49" s="143">
        <f t="shared" ca="1" si="44"/>
        <v>9.7014925373134331E-2</v>
      </c>
      <c r="U49" s="143">
        <f t="shared" ca="1" si="44"/>
        <v>0.10914179104477612</v>
      </c>
      <c r="V49" s="143">
        <f t="shared" ca="1" si="44"/>
        <v>8.5820895522388058E-2</v>
      </c>
      <c r="W49" s="143">
        <f t="shared" ca="1" si="44"/>
        <v>0.125</v>
      </c>
      <c r="X49" s="143">
        <f t="shared" ca="1" si="45"/>
        <v>8.0223880597014921E-2</v>
      </c>
      <c r="Y49" s="143">
        <f t="shared" ca="1" si="45"/>
        <v>3.9179104477611942E-2</v>
      </c>
      <c r="Z49" s="143">
        <f t="shared" ca="1" si="45"/>
        <v>2.2388059701492536E-2</v>
      </c>
      <c r="AA49" s="143">
        <f t="shared" ca="1" si="45"/>
        <v>1.4925373134328358E-2</v>
      </c>
      <c r="AB49" s="143">
        <f t="shared" ca="1" si="45"/>
        <v>3.7313432835820895E-3</v>
      </c>
      <c r="AD49" s="125"/>
      <c r="AE49" s="64"/>
      <c r="AF49" s="64"/>
      <c r="AG49" s="64"/>
      <c r="AH49" s="64"/>
      <c r="AI49" s="64"/>
      <c r="AJ49" s="68" t="str">
        <f t="shared" ref="AJ49:AK65" si="48">B49</f>
        <v>KZ1</v>
      </c>
      <c r="AK49" s="68" t="str">
        <f t="shared" si="48"/>
        <v>z Wrocławia</v>
      </c>
      <c r="AL49" s="144">
        <f>IFERROR(AVERAGEIFS('BAZA DANYCH'!$K:$K,'BAZA DANYCH'!$E:$E,$B49,'BAZA DANYCH'!$I:$I,$C49),0)</f>
        <v>79.5</v>
      </c>
      <c r="AM49" s="145">
        <f>IFERROR(COUNTIFS('BAZA DANYCH'!$E:$E,$B49,'BAZA DANYCH'!$S:$S,AM$46,'BAZA DANYCH'!$I:$I,$C49),0)</f>
        <v>1</v>
      </c>
      <c r="AN49" s="145">
        <f>IFERROR(COUNTIFS('BAZA DANYCH'!$E:$E,$B49,'BAZA DANYCH'!$S:$S,AN$46,'BAZA DANYCH'!$I:$I,$C49),0)</f>
        <v>1</v>
      </c>
      <c r="AO49" s="145">
        <f>IFERROR(COUNTIFS('BAZA DANYCH'!$E:$E,$B49,'BAZA DANYCH'!$S:$S,AO$46,'BAZA DANYCH'!$I:$I,$C49),0)</f>
        <v>1</v>
      </c>
      <c r="AP49" s="145">
        <f>IFERROR(COUNTIFS('BAZA DANYCH'!$E:$E,$B49,'BAZA DANYCH'!$S:$S,AP$46,'BAZA DANYCH'!$I:$I,$C49),0)</f>
        <v>1</v>
      </c>
      <c r="AQ49" s="145">
        <f>IFERROR(COUNTIFS('BAZA DANYCH'!$E:$E,$B49,'BAZA DANYCH'!$S:$S,AQ$46,'BAZA DANYCH'!$I:$I,$C49),0)</f>
        <v>1</v>
      </c>
      <c r="AR49" s="145">
        <f>IFERROR(COUNTIFS('BAZA DANYCH'!$E:$E,$B49,'BAZA DANYCH'!$S:$S,AR$46,'BAZA DANYCH'!$I:$I,$C49),0)</f>
        <v>3</v>
      </c>
      <c r="AS49" s="145">
        <f>IFERROR(COUNTIFS('BAZA DANYCH'!$E:$E,$B49,'BAZA DANYCH'!$S:$S,AS$46,'BAZA DANYCH'!$I:$I,$C49),0)</f>
        <v>2</v>
      </c>
      <c r="AT49" s="145">
        <f>IFERROR(COUNTIFS('BAZA DANYCH'!$E:$E,$B49,'BAZA DANYCH'!$S:$S,AT$46,'BAZA DANYCH'!$I:$I,$C49),0)</f>
        <v>1</v>
      </c>
      <c r="AU49" s="146">
        <f t="shared" ref="AU49:AU65" ca="1" si="49">ROUND((SUM(AM49:AT49)*100%)/SUM(AM$45:AT$45),0)</f>
        <v>23</v>
      </c>
      <c r="AV49" s="68" t="str">
        <f t="shared" si="46"/>
        <v>KZ1</v>
      </c>
      <c r="AW49" s="68" t="str">
        <f t="shared" si="46"/>
        <v>z Wrocławia</v>
      </c>
      <c r="AX49" s="144">
        <f>IFERROR(AVERAGEIFS('BAZA DANYCH'!$M:$M,'BAZA DANYCH'!$E:$E,$B49,'BAZA DANYCH'!$I:$I,$C49),0)</f>
        <v>536</v>
      </c>
      <c r="AY49" s="145">
        <f>IFERROR(AVERAGEIFS('BAZA DANYCH'!$M:$M,'BAZA DANYCH'!$E:$E,$B49,'BAZA DANYCH'!$S:$S,AY$46,'BAZA DANYCH'!$I:$I,$C49),0)</f>
        <v>456</v>
      </c>
      <c r="AZ49" s="145">
        <f>IFERROR(AVERAGEIFS('BAZA DANYCH'!$M:$M,'BAZA DANYCH'!$E:$E,$B49,'BAZA DANYCH'!$S:$S,AZ$46,'BAZA DANYCH'!$I:$I,$C49),0)</f>
        <v>0</v>
      </c>
      <c r="BA49" s="145">
        <f>IFERROR(AVERAGEIFS('BAZA DANYCH'!$M:$M,'BAZA DANYCH'!$E:$E,$B49,'BAZA DANYCH'!$S:$S,BA$46,'BAZA DANYCH'!$I:$I,$C49),0)</f>
        <v>456</v>
      </c>
      <c r="BB49" s="145">
        <f>IFERROR(AVERAGEIFS('BAZA DANYCH'!$M:$M,'BAZA DANYCH'!$E:$E,$B49,'BAZA DANYCH'!$S:$S,BB$46,'BAZA DANYCH'!$I:$I,$C49),0)</f>
        <v>656</v>
      </c>
      <c r="BC49" s="145">
        <f>IFERROR(AVERAGEIFS('BAZA DANYCH'!$M:$M,'BAZA DANYCH'!$E:$E,$B49,'BAZA DANYCH'!$S:$S,BC$46,'BAZA DANYCH'!$I:$I,$C49),0)</f>
        <v>456</v>
      </c>
      <c r="BD49" s="145">
        <f>IFERROR(AVERAGEIFS('BAZA DANYCH'!$M:$M,'BAZA DANYCH'!$E:$E,$B49,'BAZA DANYCH'!$S:$S,BD$46,'BAZA DANYCH'!$I:$I,$C49),0)</f>
        <v>522.66666666666663</v>
      </c>
      <c r="BE49" s="145">
        <f>IFERROR(AVERAGEIFS('BAZA DANYCH'!$M:$M,'BAZA DANYCH'!$E:$E,$B49,'BAZA DANYCH'!$S:$S,BE$46,'BAZA DANYCH'!$I:$I,$C49),0)</f>
        <v>556</v>
      </c>
      <c r="BF49" s="145">
        <f>IFERROR(AVERAGEIFS('BAZA DANYCH'!$M:$M,'BAZA DANYCH'!$E:$E,$B49,'BAZA DANYCH'!$S:$S,BF$46,'BAZA DANYCH'!$I:$I,$C49),0)</f>
        <v>656</v>
      </c>
      <c r="BG49" s="64"/>
      <c r="BH49" s="124">
        <f t="shared" ref="BH49:BH65" ca="1" si="50">SUM(BI49:CF49)</f>
        <v>11792</v>
      </c>
      <c r="BI49" s="147">
        <f t="shared" ref="BI49:BX65" ca="1" si="51">ROUND(BI$45*$AU49,0)*$AX49</f>
        <v>0</v>
      </c>
      <c r="BJ49" s="147">
        <f t="shared" ca="1" si="47"/>
        <v>0</v>
      </c>
      <c r="BK49" s="147">
        <f t="shared" ca="1" si="47"/>
        <v>0</v>
      </c>
      <c r="BL49" s="147">
        <f t="shared" ca="1" si="47"/>
        <v>0</v>
      </c>
      <c r="BM49" s="147">
        <f t="shared" ca="1" si="47"/>
        <v>0</v>
      </c>
      <c r="BN49" s="147">
        <f t="shared" ca="1" si="47"/>
        <v>536</v>
      </c>
      <c r="BO49" s="147">
        <f t="shared" ca="1" si="47"/>
        <v>536</v>
      </c>
      <c r="BP49" s="147">
        <f t="shared" ca="1" si="47"/>
        <v>536</v>
      </c>
      <c r="BQ49" s="147">
        <f t="shared" ca="1" si="47"/>
        <v>536</v>
      </c>
      <c r="BR49" s="147">
        <f t="shared" ca="1" si="47"/>
        <v>536</v>
      </c>
      <c r="BS49" s="147">
        <f t="shared" ca="1" si="47"/>
        <v>536</v>
      </c>
      <c r="BT49" s="147">
        <f t="shared" ca="1" si="47"/>
        <v>536</v>
      </c>
      <c r="BU49" s="147">
        <f t="shared" ca="1" si="47"/>
        <v>536</v>
      </c>
      <c r="BV49" s="147">
        <f t="shared" ca="1" si="47"/>
        <v>536</v>
      </c>
      <c r="BW49" s="147">
        <f t="shared" ca="1" si="47"/>
        <v>536</v>
      </c>
      <c r="BX49" s="147">
        <f t="shared" ca="1" si="47"/>
        <v>1072</v>
      </c>
      <c r="BY49" s="147">
        <f t="shared" ca="1" si="47"/>
        <v>1072</v>
      </c>
      <c r="BZ49" s="147">
        <f t="shared" ca="1" si="47"/>
        <v>1072</v>
      </c>
      <c r="CA49" s="147">
        <f t="shared" ca="1" si="47"/>
        <v>536</v>
      </c>
      <c r="CB49" s="147">
        <f t="shared" ca="1" si="47"/>
        <v>536</v>
      </c>
      <c r="CC49" s="147">
        <f t="shared" ca="1" si="47"/>
        <v>536</v>
      </c>
      <c r="CD49" s="147">
        <f t="shared" ca="1" si="47"/>
        <v>536</v>
      </c>
      <c r="CE49" s="147">
        <f t="shared" ca="1" si="47"/>
        <v>536</v>
      </c>
      <c r="CF49" s="147">
        <f t="shared" ca="1" si="47"/>
        <v>536</v>
      </c>
    </row>
    <row r="50" spans="2:84" x14ac:dyDescent="0.25">
      <c r="B50" s="68" t="str">
        <f>STATYSTYKI!B108</f>
        <v>KZ2</v>
      </c>
      <c r="C50" s="68" t="str">
        <f>STATYSTYKI!C108</f>
        <v>z Wrocławia</v>
      </c>
      <c r="D50" s="143">
        <f ca="1">IF(BH50=0,0%,D9/BH50)</f>
        <v>9.7560975609756101E-2</v>
      </c>
      <c r="E50" s="143">
        <f ca="1">IF(BI50=0,0%,E9/BI50)</f>
        <v>0</v>
      </c>
      <c r="F50" s="143">
        <f t="shared" ref="F50:AB50" ca="1" si="52">IF(BJ50=0,0%,F8/BJ50)</f>
        <v>0</v>
      </c>
      <c r="G50" s="143">
        <f t="shared" ca="1" si="52"/>
        <v>0</v>
      </c>
      <c r="H50" s="143">
        <f t="shared" ca="1" si="52"/>
        <v>0</v>
      </c>
      <c r="I50" s="143">
        <f t="shared" ca="1" si="52"/>
        <v>0</v>
      </c>
      <c r="J50" s="143">
        <f t="shared" ca="1" si="52"/>
        <v>0</v>
      </c>
      <c r="K50" s="143">
        <f t="shared" ca="1" si="52"/>
        <v>0</v>
      </c>
      <c r="L50" s="143">
        <f t="shared" ca="1" si="52"/>
        <v>0</v>
      </c>
      <c r="M50" s="143">
        <f t="shared" ca="1" si="52"/>
        <v>0</v>
      </c>
      <c r="N50" s="143">
        <f t="shared" ca="1" si="52"/>
        <v>0</v>
      </c>
      <c r="O50" s="143">
        <f t="shared" ca="1" si="52"/>
        <v>0</v>
      </c>
      <c r="P50" s="143">
        <f t="shared" ca="1" si="52"/>
        <v>0</v>
      </c>
      <c r="Q50" s="143">
        <f t="shared" ca="1" si="52"/>
        <v>0</v>
      </c>
      <c r="R50" s="143">
        <f t="shared" ca="1" si="52"/>
        <v>0</v>
      </c>
      <c r="S50" s="143">
        <f t="shared" ca="1" si="52"/>
        <v>0</v>
      </c>
      <c r="T50" s="143">
        <f t="shared" ca="1" si="52"/>
        <v>0.2972560975609756</v>
      </c>
      <c r="U50" s="143">
        <f t="shared" ca="1" si="52"/>
        <v>0.33536585365853661</v>
      </c>
      <c r="V50" s="143">
        <f t="shared" ca="1" si="52"/>
        <v>0.26371951219512196</v>
      </c>
      <c r="W50" s="143">
        <f t="shared" ca="1" si="52"/>
        <v>0</v>
      </c>
      <c r="X50" s="143">
        <f t="shared" ca="1" si="52"/>
        <v>0</v>
      </c>
      <c r="Y50" s="143">
        <f t="shared" ca="1" si="52"/>
        <v>0</v>
      </c>
      <c r="Z50" s="143">
        <f t="shared" ca="1" si="52"/>
        <v>0</v>
      </c>
      <c r="AA50" s="143">
        <f t="shared" ca="1" si="52"/>
        <v>0</v>
      </c>
      <c r="AB50" s="143">
        <f t="shared" ca="1" si="52"/>
        <v>0</v>
      </c>
      <c r="AD50" s="125"/>
      <c r="AE50" s="64"/>
      <c r="AF50" s="64"/>
      <c r="AG50" s="64"/>
      <c r="AH50" s="64"/>
      <c r="AI50" s="64"/>
      <c r="AJ50" s="68" t="str">
        <f t="shared" si="48"/>
        <v>KZ2</v>
      </c>
      <c r="AK50" s="68" t="str">
        <f t="shared" si="48"/>
        <v>z Wrocławia</v>
      </c>
      <c r="AL50" s="144">
        <f>IFERROR(AVERAGEIFS('BAZA DANYCH'!$K:$K,'BAZA DANYCH'!$E:$E,$B50,'BAZA DANYCH'!$I:$I,$C50),0)</f>
        <v>31</v>
      </c>
      <c r="AM50" s="145">
        <f>IFERROR(COUNTIFS('BAZA DANYCH'!$E:$E,$B50,'BAZA DANYCH'!$S:$S,AM$46,'BAZA DANYCH'!$I:$I,$C50),0)</f>
        <v>1</v>
      </c>
      <c r="AN50" s="145">
        <f>IFERROR(COUNTIFS('BAZA DANYCH'!$E:$E,$B50,'BAZA DANYCH'!$S:$S,AN$46,'BAZA DANYCH'!$I:$I,$C50),0)</f>
        <v>0</v>
      </c>
      <c r="AO50" s="145">
        <f>IFERROR(COUNTIFS('BAZA DANYCH'!$E:$E,$B50,'BAZA DANYCH'!$S:$S,AO$46,'BAZA DANYCH'!$I:$I,$C50),0)</f>
        <v>0</v>
      </c>
      <c r="AP50" s="145">
        <f>IFERROR(COUNTIFS('BAZA DANYCH'!$E:$E,$B50,'BAZA DANYCH'!$S:$S,AP$46,'BAZA DANYCH'!$I:$I,$C50),0)</f>
        <v>1</v>
      </c>
      <c r="AQ50" s="145">
        <f>IFERROR(COUNTIFS('BAZA DANYCH'!$E:$E,$B50,'BAZA DANYCH'!$S:$S,AQ$46,'BAZA DANYCH'!$I:$I,$C50),0)</f>
        <v>1</v>
      </c>
      <c r="AR50" s="145">
        <f>IFERROR(COUNTIFS('BAZA DANYCH'!$E:$E,$B50,'BAZA DANYCH'!$S:$S,AR$46,'BAZA DANYCH'!$I:$I,$C50),0)</f>
        <v>0</v>
      </c>
      <c r="AS50" s="145">
        <f>IFERROR(COUNTIFS('BAZA DANYCH'!$E:$E,$B50,'BAZA DANYCH'!$S:$S,AS$46,'BAZA DANYCH'!$I:$I,$C50),0)</f>
        <v>0</v>
      </c>
      <c r="AT50" s="145">
        <f>IFERROR(COUNTIFS('BAZA DANYCH'!$E:$E,$B50,'BAZA DANYCH'!$S:$S,AT$46,'BAZA DANYCH'!$I:$I,$C50),0)</f>
        <v>1</v>
      </c>
      <c r="AU50" s="146">
        <f t="shared" ca="1" si="49"/>
        <v>8</v>
      </c>
      <c r="AV50" s="68" t="str">
        <f t="shared" si="46"/>
        <v>KZ2</v>
      </c>
      <c r="AW50" s="68" t="str">
        <f t="shared" si="46"/>
        <v>z Wrocławia</v>
      </c>
      <c r="AX50" s="144">
        <f>IFERROR(AVERAGEIFS('BAZA DANYCH'!$M:$M,'BAZA DANYCH'!$E:$E,$B50,'BAZA DANYCH'!$I:$I,$C50),0)</f>
        <v>656</v>
      </c>
      <c r="AY50" s="145">
        <f>IFERROR(AVERAGEIFS('BAZA DANYCH'!$M:$M,'BAZA DANYCH'!$E:$E,$B50,'BAZA DANYCH'!$S:$S,AY$46,'BAZA DANYCH'!$I:$I,$C50),0)</f>
        <v>656</v>
      </c>
      <c r="AZ50" s="145">
        <f>IFERROR(AVERAGEIFS('BAZA DANYCH'!$M:$M,'BAZA DANYCH'!$E:$E,$B50,'BAZA DANYCH'!$S:$S,AZ$46,'BAZA DANYCH'!$I:$I,$C50),0)</f>
        <v>0</v>
      </c>
      <c r="BA50" s="145">
        <f>IFERROR(AVERAGEIFS('BAZA DANYCH'!$M:$M,'BAZA DANYCH'!$E:$E,$B50,'BAZA DANYCH'!$S:$S,BA$46,'BAZA DANYCH'!$I:$I,$C50),0)</f>
        <v>0</v>
      </c>
      <c r="BB50" s="145">
        <f>IFERROR(AVERAGEIFS('BAZA DANYCH'!$M:$M,'BAZA DANYCH'!$E:$E,$B50,'BAZA DANYCH'!$S:$S,BB$46,'BAZA DANYCH'!$I:$I,$C50),0)</f>
        <v>656</v>
      </c>
      <c r="BC50" s="145">
        <f>IFERROR(AVERAGEIFS('BAZA DANYCH'!$M:$M,'BAZA DANYCH'!$E:$E,$B50,'BAZA DANYCH'!$S:$S,BC$46,'BAZA DANYCH'!$I:$I,$C50),0)</f>
        <v>656</v>
      </c>
      <c r="BD50" s="145">
        <f>IFERROR(AVERAGEIFS('BAZA DANYCH'!$M:$M,'BAZA DANYCH'!$E:$E,$B50,'BAZA DANYCH'!$S:$S,BD$46,'BAZA DANYCH'!$I:$I,$C50),0)</f>
        <v>0</v>
      </c>
      <c r="BE50" s="145">
        <f>IFERROR(AVERAGEIFS('BAZA DANYCH'!$M:$M,'BAZA DANYCH'!$E:$E,$B50,'BAZA DANYCH'!$S:$S,BE$46,'BAZA DANYCH'!$I:$I,$C50),0)</f>
        <v>0</v>
      </c>
      <c r="BF50" s="145">
        <f>IFERROR(AVERAGEIFS('BAZA DANYCH'!$M:$M,'BAZA DANYCH'!$E:$E,$B50,'BAZA DANYCH'!$S:$S,BF$46,'BAZA DANYCH'!$I:$I,$C50),0)</f>
        <v>656</v>
      </c>
      <c r="BG50" s="64"/>
      <c r="BH50" s="124">
        <f t="shared" ca="1" si="50"/>
        <v>1968</v>
      </c>
      <c r="BI50" s="147">
        <f t="shared" ca="1" si="51"/>
        <v>0</v>
      </c>
      <c r="BJ50" s="147">
        <f t="shared" ca="1" si="47"/>
        <v>0</v>
      </c>
      <c r="BK50" s="147">
        <f t="shared" ca="1" si="47"/>
        <v>0</v>
      </c>
      <c r="BL50" s="147">
        <f t="shared" ca="1" si="47"/>
        <v>0</v>
      </c>
      <c r="BM50" s="147">
        <f t="shared" ca="1" si="47"/>
        <v>0</v>
      </c>
      <c r="BN50" s="147">
        <f t="shared" ca="1" si="47"/>
        <v>0</v>
      </c>
      <c r="BO50" s="147">
        <f t="shared" ca="1" si="47"/>
        <v>0</v>
      </c>
      <c r="BP50" s="147">
        <f t="shared" ca="1" si="47"/>
        <v>0</v>
      </c>
      <c r="BQ50" s="147">
        <f t="shared" ca="1" si="47"/>
        <v>0</v>
      </c>
      <c r="BR50" s="147">
        <f t="shared" ca="1" si="47"/>
        <v>0</v>
      </c>
      <c r="BS50" s="147">
        <f t="shared" ca="1" si="47"/>
        <v>0</v>
      </c>
      <c r="BT50" s="147">
        <f t="shared" ca="1" si="47"/>
        <v>0</v>
      </c>
      <c r="BU50" s="147">
        <f t="shared" ca="1" si="47"/>
        <v>0</v>
      </c>
      <c r="BV50" s="147">
        <f t="shared" ca="1" si="47"/>
        <v>0</v>
      </c>
      <c r="BW50" s="147">
        <f t="shared" ca="1" si="47"/>
        <v>0</v>
      </c>
      <c r="BX50" s="147">
        <f t="shared" ca="1" si="47"/>
        <v>656</v>
      </c>
      <c r="BY50" s="147">
        <f t="shared" ca="1" si="47"/>
        <v>656</v>
      </c>
      <c r="BZ50" s="147">
        <f t="shared" ca="1" si="47"/>
        <v>656</v>
      </c>
      <c r="CA50" s="147">
        <f t="shared" ca="1" si="47"/>
        <v>0</v>
      </c>
      <c r="CB50" s="147">
        <f t="shared" ca="1" si="47"/>
        <v>0</v>
      </c>
      <c r="CC50" s="147">
        <f t="shared" ca="1" si="47"/>
        <v>0</v>
      </c>
      <c r="CD50" s="147">
        <f t="shared" ca="1" si="47"/>
        <v>0</v>
      </c>
      <c r="CE50" s="147">
        <f t="shared" ca="1" si="47"/>
        <v>0</v>
      </c>
      <c r="CF50" s="147">
        <f t="shared" ca="1" si="47"/>
        <v>0</v>
      </c>
    </row>
    <row r="51" spans="2:84" x14ac:dyDescent="0.25">
      <c r="B51" s="68" t="str">
        <f>STATYSTYKI!B109</f>
        <v>KZ2</v>
      </c>
      <c r="C51" s="68" t="str">
        <f>STATYSTYKI!C109</f>
        <v>do Wrocławia</v>
      </c>
      <c r="D51" s="143">
        <f ca="1">IF(BH51=0,0%,D9/BH51)</f>
        <v>0.29268292682926828</v>
      </c>
      <c r="E51" s="143">
        <f ca="1">IF(BI51=0,0%,E9/BI51)</f>
        <v>0</v>
      </c>
      <c r="F51" s="143">
        <f t="shared" ref="F51:AB51" ca="1" si="53">IF(BJ51=0,0%,F9/BJ51)</f>
        <v>0</v>
      </c>
      <c r="G51" s="143">
        <f t="shared" ca="1" si="53"/>
        <v>0</v>
      </c>
      <c r="H51" s="143">
        <f t="shared" ca="1" si="53"/>
        <v>0</v>
      </c>
      <c r="I51" s="143">
        <f t="shared" ca="1" si="53"/>
        <v>0</v>
      </c>
      <c r="J51" s="143">
        <f t="shared" ca="1" si="53"/>
        <v>0</v>
      </c>
      <c r="K51" s="143">
        <f t="shared" ca="1" si="53"/>
        <v>0</v>
      </c>
      <c r="L51" s="143">
        <f t="shared" ca="1" si="53"/>
        <v>0</v>
      </c>
      <c r="M51" s="143">
        <f t="shared" ca="1" si="53"/>
        <v>0</v>
      </c>
      <c r="N51" s="143">
        <f t="shared" ca="1" si="53"/>
        <v>0</v>
      </c>
      <c r="O51" s="143">
        <f t="shared" ca="1" si="53"/>
        <v>0</v>
      </c>
      <c r="P51" s="143">
        <f t="shared" ca="1" si="53"/>
        <v>0</v>
      </c>
      <c r="Q51" s="143">
        <f t="shared" ca="1" si="53"/>
        <v>0</v>
      </c>
      <c r="R51" s="143">
        <f t="shared" ca="1" si="53"/>
        <v>0</v>
      </c>
      <c r="S51" s="143">
        <f t="shared" ca="1" si="53"/>
        <v>0</v>
      </c>
      <c r="T51" s="143">
        <f t="shared" ca="1" si="53"/>
        <v>0</v>
      </c>
      <c r="U51" s="143">
        <f t="shared" ca="1" si="53"/>
        <v>2.7439024390243903E-2</v>
      </c>
      <c r="V51" s="143">
        <f t="shared" ca="1" si="53"/>
        <v>0</v>
      </c>
      <c r="W51" s="143">
        <f t="shared" ca="1" si="53"/>
        <v>0</v>
      </c>
      <c r="X51" s="143">
        <f t="shared" ca="1" si="53"/>
        <v>0</v>
      </c>
      <c r="Y51" s="143">
        <f t="shared" ca="1" si="53"/>
        <v>0</v>
      </c>
      <c r="Z51" s="143">
        <f t="shared" ca="1" si="53"/>
        <v>0</v>
      </c>
      <c r="AA51" s="143">
        <f t="shared" ca="1" si="53"/>
        <v>0</v>
      </c>
      <c r="AB51" s="143">
        <f t="shared" ca="1" si="53"/>
        <v>0</v>
      </c>
      <c r="AD51" s="125"/>
      <c r="AE51" s="64"/>
      <c r="AF51" s="64"/>
      <c r="AG51" s="64"/>
      <c r="AH51" s="64"/>
      <c r="AI51" s="64"/>
      <c r="AJ51" s="68" t="str">
        <f t="shared" si="48"/>
        <v>KZ2</v>
      </c>
      <c r="AK51" s="68" t="str">
        <f t="shared" si="48"/>
        <v>do Wrocławia</v>
      </c>
      <c r="AL51" s="144">
        <f>IFERROR(AVERAGEIFS('BAZA DANYCH'!$K:$K,'BAZA DANYCH'!$E:$E,$B51,'BAZA DANYCH'!$I:$I,$C51),0)</f>
        <v>48.666666666666664</v>
      </c>
      <c r="AM51" s="145">
        <f>IFERROR(COUNTIFS('BAZA DANYCH'!$E:$E,$B51,'BAZA DANYCH'!$S:$S,AM$46,'BAZA DANYCH'!$I:$I,$C51),0)</f>
        <v>1</v>
      </c>
      <c r="AN51" s="145">
        <f>IFERROR(COUNTIFS('BAZA DANYCH'!$E:$E,$B51,'BAZA DANYCH'!$S:$S,AN$46,'BAZA DANYCH'!$I:$I,$C51),0)</f>
        <v>0</v>
      </c>
      <c r="AO51" s="145">
        <f>IFERROR(COUNTIFS('BAZA DANYCH'!$E:$E,$B51,'BAZA DANYCH'!$S:$S,AO$46,'BAZA DANYCH'!$I:$I,$C51),0)</f>
        <v>1</v>
      </c>
      <c r="AP51" s="145">
        <f>IFERROR(COUNTIFS('BAZA DANYCH'!$E:$E,$B51,'BAZA DANYCH'!$S:$S,AP$46,'BAZA DANYCH'!$I:$I,$C51),0)</f>
        <v>0</v>
      </c>
      <c r="AQ51" s="145">
        <f>IFERROR(COUNTIFS('BAZA DANYCH'!$E:$E,$B51,'BAZA DANYCH'!$S:$S,AQ$46,'BAZA DANYCH'!$I:$I,$C51),0)</f>
        <v>0</v>
      </c>
      <c r="AR51" s="145">
        <f>IFERROR(COUNTIFS('BAZA DANYCH'!$E:$E,$B51,'BAZA DANYCH'!$S:$S,AR$46,'BAZA DANYCH'!$I:$I,$C51),0)</f>
        <v>1</v>
      </c>
      <c r="AS51" s="145">
        <f>IFERROR(COUNTIFS('BAZA DANYCH'!$E:$E,$B51,'BAZA DANYCH'!$S:$S,AS$46,'BAZA DANYCH'!$I:$I,$C51),0)</f>
        <v>0</v>
      </c>
      <c r="AT51" s="145">
        <f>IFERROR(COUNTIFS('BAZA DANYCH'!$E:$E,$B51,'BAZA DANYCH'!$S:$S,AT$46,'BAZA DANYCH'!$I:$I,$C51),0)</f>
        <v>0</v>
      </c>
      <c r="AU51" s="146">
        <f t="shared" ca="1" si="49"/>
        <v>6</v>
      </c>
      <c r="AV51" s="68" t="str">
        <f t="shared" si="46"/>
        <v>KZ2</v>
      </c>
      <c r="AW51" s="68" t="str">
        <f t="shared" si="46"/>
        <v>do Wrocławia</v>
      </c>
      <c r="AX51" s="144">
        <f>IFERROR(AVERAGEIFS('BAZA DANYCH'!$M:$M,'BAZA DANYCH'!$E:$E,$B51,'BAZA DANYCH'!$I:$I,$C51),0)</f>
        <v>656</v>
      </c>
      <c r="AY51" s="145">
        <f>IFERROR(AVERAGEIFS('BAZA DANYCH'!$M:$M,'BAZA DANYCH'!$E:$E,$B51,'BAZA DANYCH'!$S:$S,AY$46,'BAZA DANYCH'!$I:$I,$C51),0)</f>
        <v>656</v>
      </c>
      <c r="AZ51" s="145">
        <f>IFERROR(AVERAGEIFS('BAZA DANYCH'!$M:$M,'BAZA DANYCH'!$E:$E,$B51,'BAZA DANYCH'!$S:$S,AZ$46,'BAZA DANYCH'!$I:$I,$C51),0)</f>
        <v>0</v>
      </c>
      <c r="BA51" s="145">
        <f>IFERROR(AVERAGEIFS('BAZA DANYCH'!$M:$M,'BAZA DANYCH'!$E:$E,$B51,'BAZA DANYCH'!$S:$S,BA$46,'BAZA DANYCH'!$I:$I,$C51),0)</f>
        <v>656</v>
      </c>
      <c r="BB51" s="145">
        <f>IFERROR(AVERAGEIFS('BAZA DANYCH'!$M:$M,'BAZA DANYCH'!$E:$E,$B51,'BAZA DANYCH'!$S:$S,BB$46,'BAZA DANYCH'!$I:$I,$C51),0)</f>
        <v>0</v>
      </c>
      <c r="BC51" s="145">
        <f>IFERROR(AVERAGEIFS('BAZA DANYCH'!$M:$M,'BAZA DANYCH'!$E:$E,$B51,'BAZA DANYCH'!$S:$S,BC$46,'BAZA DANYCH'!$I:$I,$C51),0)</f>
        <v>0</v>
      </c>
      <c r="BD51" s="145">
        <f>IFERROR(AVERAGEIFS('BAZA DANYCH'!$M:$M,'BAZA DANYCH'!$E:$E,$B51,'BAZA DANYCH'!$S:$S,BD$46,'BAZA DANYCH'!$I:$I,$C51),0)</f>
        <v>656</v>
      </c>
      <c r="BE51" s="145">
        <f>IFERROR(AVERAGEIFS('BAZA DANYCH'!$M:$M,'BAZA DANYCH'!$E:$E,$B51,'BAZA DANYCH'!$S:$S,BE$46,'BAZA DANYCH'!$I:$I,$C51),0)</f>
        <v>0</v>
      </c>
      <c r="BF51" s="145">
        <f>IFERROR(AVERAGEIFS('BAZA DANYCH'!$M:$M,'BAZA DANYCH'!$E:$E,$B51,'BAZA DANYCH'!$S:$S,BF$46,'BAZA DANYCH'!$I:$I,$C51),0)</f>
        <v>0</v>
      </c>
      <c r="BG51" s="64"/>
      <c r="BH51" s="124">
        <f t="shared" ca="1" si="50"/>
        <v>656</v>
      </c>
      <c r="BI51" s="147">
        <f t="shared" ca="1" si="51"/>
        <v>0</v>
      </c>
      <c r="BJ51" s="147">
        <f t="shared" ca="1" si="47"/>
        <v>0</v>
      </c>
      <c r="BK51" s="147">
        <f t="shared" ca="1" si="47"/>
        <v>0</v>
      </c>
      <c r="BL51" s="147">
        <f t="shared" ca="1" si="47"/>
        <v>0</v>
      </c>
      <c r="BM51" s="147">
        <f t="shared" ca="1" si="47"/>
        <v>0</v>
      </c>
      <c r="BN51" s="147">
        <f t="shared" ca="1" si="47"/>
        <v>0</v>
      </c>
      <c r="BO51" s="147">
        <f t="shared" ca="1" si="47"/>
        <v>0</v>
      </c>
      <c r="BP51" s="147">
        <f t="shared" ca="1" si="47"/>
        <v>0</v>
      </c>
      <c r="BQ51" s="147">
        <f t="shared" ca="1" si="47"/>
        <v>0</v>
      </c>
      <c r="BR51" s="147">
        <f t="shared" ca="1" si="47"/>
        <v>0</v>
      </c>
      <c r="BS51" s="147">
        <f t="shared" ca="1" si="47"/>
        <v>0</v>
      </c>
      <c r="BT51" s="147">
        <f t="shared" ca="1" si="47"/>
        <v>0</v>
      </c>
      <c r="BU51" s="147">
        <f t="shared" ca="1" si="47"/>
        <v>0</v>
      </c>
      <c r="BV51" s="147">
        <f t="shared" ca="1" si="47"/>
        <v>0</v>
      </c>
      <c r="BW51" s="147">
        <f t="shared" ca="1" si="47"/>
        <v>0</v>
      </c>
      <c r="BX51" s="147">
        <f t="shared" ca="1" si="47"/>
        <v>0</v>
      </c>
      <c r="BY51" s="147">
        <f t="shared" ca="1" si="47"/>
        <v>656</v>
      </c>
      <c r="BZ51" s="147">
        <f t="shared" ca="1" si="47"/>
        <v>0</v>
      </c>
      <c r="CA51" s="147">
        <f t="shared" ca="1" si="47"/>
        <v>0</v>
      </c>
      <c r="CB51" s="147">
        <f t="shared" ca="1" si="47"/>
        <v>0</v>
      </c>
      <c r="CC51" s="147">
        <f t="shared" ca="1" si="47"/>
        <v>0</v>
      </c>
      <c r="CD51" s="147">
        <f t="shared" ca="1" si="47"/>
        <v>0</v>
      </c>
      <c r="CE51" s="147">
        <f t="shared" ca="1" si="47"/>
        <v>0</v>
      </c>
      <c r="CF51" s="147">
        <f t="shared" ca="1" si="47"/>
        <v>0</v>
      </c>
    </row>
    <row r="52" spans="2:84" x14ac:dyDescent="0.25">
      <c r="B52" s="68" t="str">
        <f>STATYSTYKI!B110</f>
        <v>KZ4</v>
      </c>
      <c r="C52" s="68" t="str">
        <f>STATYSTYKI!C110</f>
        <v>z Wrocławia</v>
      </c>
      <c r="D52" s="143">
        <f ca="1">IF(BH52=0,0%,D10/BH52)</f>
        <v>3.1319290465631928E-2</v>
      </c>
      <c r="E52" s="143">
        <f ca="1">IF(BI52=0,0%,E10/BI52)</f>
        <v>0</v>
      </c>
      <c r="F52" s="143">
        <f t="shared" ref="F52" ca="1" si="54">IF(BJ52=0,0%,F10/BJ52)</f>
        <v>0</v>
      </c>
      <c r="G52" s="143">
        <f t="shared" ref="G52" ca="1" si="55">IF(BK52=0,0%,G10/BK52)</f>
        <v>0</v>
      </c>
      <c r="H52" s="143">
        <f t="shared" ref="H52" ca="1" si="56">IF(BL52=0,0%,H10/BL52)</f>
        <v>0</v>
      </c>
      <c r="I52" s="143">
        <f t="shared" ref="I52" ca="1" si="57">IF(BM52=0,0%,I10/BM52)</f>
        <v>0</v>
      </c>
      <c r="J52" s="143">
        <f t="shared" ref="J52" ca="1" si="58">IF(BN52=0,0%,J10/BN52)</f>
        <v>0</v>
      </c>
      <c r="K52" s="143">
        <f t="shared" ref="K52" ca="1" si="59">IF(BO52=0,0%,K10/BO52)</f>
        <v>1.8292682926829267E-2</v>
      </c>
      <c r="L52" s="143">
        <f t="shared" ref="L52" ca="1" si="60">IF(BP52=0,0%,L10/BP52)</f>
        <v>4.878048780487805E-2</v>
      </c>
      <c r="M52" s="143">
        <f t="shared" ref="M52" ca="1" si="61">IF(BQ52=0,0%,M10/BQ52)</f>
        <v>2.4390243902439025E-2</v>
      </c>
      <c r="N52" s="143">
        <f t="shared" ref="N52" ca="1" si="62">IF(BR52=0,0%,N10/BR52)</f>
        <v>1.9817073170731708E-2</v>
      </c>
      <c r="O52" s="143">
        <f t="shared" ref="O52" ca="1" si="63">IF(BS52=0,0%,O10/BS52)</f>
        <v>0</v>
      </c>
      <c r="P52" s="143">
        <f t="shared" ref="P52" ca="1" si="64">IF(BT52=0,0%,P10/BT52)</f>
        <v>0</v>
      </c>
      <c r="Q52" s="143">
        <f t="shared" ref="Q52" ca="1" si="65">IF(BU52=0,0%,Q10/BU52)</f>
        <v>0</v>
      </c>
      <c r="R52" s="143">
        <f t="shared" ref="R52" ca="1" si="66">IF(BV52=0,0%,R10/BV52)</f>
        <v>1.8292682926829267E-2</v>
      </c>
      <c r="S52" s="143">
        <f t="shared" ref="S52" ca="1" si="67">IF(BW52=0,0%,S10/BW52)</f>
        <v>2.4390243902439025E-2</v>
      </c>
      <c r="T52" s="143">
        <f t="shared" ref="T52" ca="1" si="68">IF(BX52=0,0%,T10/BX52)</f>
        <v>2.8963414634146343E-2</v>
      </c>
      <c r="U52" s="143">
        <f t="shared" ref="U52" ca="1" si="69">IF(BY52=0,0%,U10/BY52)</f>
        <v>3.3536585365853661E-2</v>
      </c>
      <c r="V52" s="143">
        <f t="shared" ref="V52" ca="1" si="70">IF(BZ52=0,0%,V10/BZ52)</f>
        <v>2.5914634146341462E-2</v>
      </c>
      <c r="W52" s="143">
        <f t="shared" ref="W52" ca="1" si="71">IF(CA52=0,0%,W10/CA52)</f>
        <v>1.8292682926829267E-2</v>
      </c>
      <c r="X52" s="143">
        <f t="shared" ref="X52" ca="1" si="72">IF(CB52=0,0%,X10/CB52)</f>
        <v>1.2195121951219513E-2</v>
      </c>
      <c r="Y52" s="143">
        <f t="shared" ref="Y52" ca="1" si="73">IF(CC52=0,0%,Y10/CC52)</f>
        <v>0</v>
      </c>
      <c r="Z52" s="143">
        <f t="shared" ref="Z52" ca="1" si="74">IF(CD52=0,0%,Z10/CD52)</f>
        <v>0</v>
      </c>
      <c r="AA52" s="143">
        <f t="shared" ref="AA52" ca="1" si="75">IF(CE52=0,0%,AA10/CE52)</f>
        <v>0</v>
      </c>
      <c r="AB52" s="143">
        <f t="shared" ref="AB52" ca="1" si="76">IF(CF52=0,0%,AB10/CF52)</f>
        <v>0</v>
      </c>
      <c r="AD52" s="125"/>
      <c r="AE52" s="64"/>
      <c r="AF52" s="64"/>
      <c r="AG52" s="64"/>
      <c r="AH52" s="64"/>
      <c r="AI52" s="64"/>
      <c r="AJ52" s="68" t="str">
        <f t="shared" si="48"/>
        <v>KZ4</v>
      </c>
      <c r="AK52" s="68" t="str">
        <f t="shared" si="48"/>
        <v>z Wrocławia</v>
      </c>
      <c r="AL52" s="144">
        <f>IFERROR(AVERAGEIFS('BAZA DANYCH'!$K:$K,'BAZA DANYCH'!$E:$E,$B52,'BAZA DANYCH'!$I:$I,$C52),0)</f>
        <v>54.666666666666664</v>
      </c>
      <c r="AM52" s="145">
        <f>IFERROR(COUNTIFS('BAZA DANYCH'!$E:$E,$B52,'BAZA DANYCH'!$S:$S,AM$46,'BAZA DANYCH'!$I:$I,$C52),0)</f>
        <v>0</v>
      </c>
      <c r="AN52" s="145">
        <f>IFERROR(COUNTIFS('BAZA DANYCH'!$E:$E,$B52,'BAZA DANYCH'!$S:$S,AN$46,'BAZA DANYCH'!$I:$I,$C52),0)</f>
        <v>1</v>
      </c>
      <c r="AO52" s="145">
        <f>IFERROR(COUNTIFS('BAZA DANYCH'!$E:$E,$B52,'BAZA DANYCH'!$S:$S,AO$46,'BAZA DANYCH'!$I:$I,$C52),0)</f>
        <v>0</v>
      </c>
      <c r="AP52" s="145">
        <f>IFERROR(COUNTIFS('BAZA DANYCH'!$E:$E,$B52,'BAZA DANYCH'!$S:$S,AP$46,'BAZA DANYCH'!$I:$I,$C52),0)</f>
        <v>1</v>
      </c>
      <c r="AQ52" s="145">
        <f>IFERROR(COUNTIFS('BAZA DANYCH'!$E:$E,$B52,'BAZA DANYCH'!$S:$S,AQ$46,'BAZA DANYCH'!$I:$I,$C52),0)</f>
        <v>0</v>
      </c>
      <c r="AR52" s="145">
        <f>IFERROR(COUNTIFS('BAZA DANYCH'!$E:$E,$B52,'BAZA DANYCH'!$S:$S,AR$46,'BAZA DANYCH'!$I:$I,$C52),0)</f>
        <v>1</v>
      </c>
      <c r="AS52" s="145">
        <f>IFERROR(COUNTIFS('BAZA DANYCH'!$E:$E,$B52,'BAZA DANYCH'!$S:$S,AS$46,'BAZA DANYCH'!$I:$I,$C52),0)</f>
        <v>1</v>
      </c>
      <c r="AT52" s="145">
        <f>IFERROR(COUNTIFS('BAZA DANYCH'!$E:$E,$B52,'BAZA DANYCH'!$S:$S,AT$46,'BAZA DANYCH'!$I:$I,$C52),0)</f>
        <v>1</v>
      </c>
      <c r="AU52" s="146">
        <f t="shared" ca="1" si="49"/>
        <v>11</v>
      </c>
      <c r="AV52" s="68" t="str">
        <f t="shared" si="46"/>
        <v>KZ4</v>
      </c>
      <c r="AW52" s="68" t="str">
        <f t="shared" si="46"/>
        <v>z Wrocławia</v>
      </c>
      <c r="AX52" s="144">
        <f>IFERROR(AVERAGEIFS('BAZA DANYCH'!$M:$M,'BAZA DANYCH'!$E:$E,$B52,'BAZA DANYCH'!$I:$I,$C52),0)</f>
        <v>656</v>
      </c>
      <c r="AY52" s="145">
        <f>IFERROR(AVERAGEIFS('BAZA DANYCH'!$M:$M,'BAZA DANYCH'!$E:$E,$B52,'BAZA DANYCH'!$S:$S,AY$46,'BAZA DANYCH'!$I:$I,$C52),0)</f>
        <v>0</v>
      </c>
      <c r="AZ52" s="145">
        <f>IFERROR(AVERAGEIFS('BAZA DANYCH'!$M:$M,'BAZA DANYCH'!$E:$E,$B52,'BAZA DANYCH'!$S:$S,AZ$46,'BAZA DANYCH'!$I:$I,$C52),0)</f>
        <v>656</v>
      </c>
      <c r="BA52" s="145">
        <f>IFERROR(AVERAGEIFS('BAZA DANYCH'!$M:$M,'BAZA DANYCH'!$E:$E,$B52,'BAZA DANYCH'!$S:$S,BA$46,'BAZA DANYCH'!$I:$I,$C52),0)</f>
        <v>0</v>
      </c>
      <c r="BB52" s="145">
        <f>IFERROR(AVERAGEIFS('BAZA DANYCH'!$M:$M,'BAZA DANYCH'!$E:$E,$B52,'BAZA DANYCH'!$S:$S,BB$46,'BAZA DANYCH'!$I:$I,$C52),0)</f>
        <v>656</v>
      </c>
      <c r="BC52" s="145">
        <f>IFERROR(AVERAGEIFS('BAZA DANYCH'!$M:$M,'BAZA DANYCH'!$E:$E,$B52,'BAZA DANYCH'!$S:$S,BC$46,'BAZA DANYCH'!$I:$I,$C52),0)</f>
        <v>0</v>
      </c>
      <c r="BD52" s="145">
        <f>IFERROR(AVERAGEIFS('BAZA DANYCH'!$M:$M,'BAZA DANYCH'!$E:$E,$B52,'BAZA DANYCH'!$S:$S,BD$46,'BAZA DANYCH'!$I:$I,$C52),0)</f>
        <v>656</v>
      </c>
      <c r="BE52" s="145">
        <f>IFERROR(AVERAGEIFS('BAZA DANYCH'!$M:$M,'BAZA DANYCH'!$E:$E,$B52,'BAZA DANYCH'!$S:$S,BE$46,'BAZA DANYCH'!$I:$I,$C52),0)</f>
        <v>656</v>
      </c>
      <c r="BF52" s="145">
        <f>IFERROR(AVERAGEIFS('BAZA DANYCH'!$M:$M,'BAZA DANYCH'!$E:$E,$B52,'BAZA DANYCH'!$S:$S,BF$46,'BAZA DANYCH'!$I:$I,$C52),0)</f>
        <v>656</v>
      </c>
      <c r="BG52" s="64"/>
      <c r="BH52" s="124">
        <f t="shared" ca="1" si="50"/>
        <v>7216</v>
      </c>
      <c r="BI52" s="147">
        <f t="shared" ca="1" si="51"/>
        <v>0</v>
      </c>
      <c r="BJ52" s="147">
        <f t="shared" ca="1" si="47"/>
        <v>0</v>
      </c>
      <c r="BK52" s="147">
        <f t="shared" ca="1" si="47"/>
        <v>0</v>
      </c>
      <c r="BL52" s="147">
        <f t="shared" ca="1" si="47"/>
        <v>0</v>
      </c>
      <c r="BM52" s="147">
        <f t="shared" ca="1" si="47"/>
        <v>0</v>
      </c>
      <c r="BN52" s="147">
        <f t="shared" ca="1" si="47"/>
        <v>0</v>
      </c>
      <c r="BO52" s="147">
        <f t="shared" ca="1" si="47"/>
        <v>656</v>
      </c>
      <c r="BP52" s="147">
        <f t="shared" ca="1" si="47"/>
        <v>656</v>
      </c>
      <c r="BQ52" s="147">
        <f t="shared" ca="1" si="47"/>
        <v>656</v>
      </c>
      <c r="BR52" s="147">
        <f t="shared" ca="1" si="47"/>
        <v>656</v>
      </c>
      <c r="BS52" s="147">
        <f t="shared" ca="1" si="47"/>
        <v>0</v>
      </c>
      <c r="BT52" s="147">
        <f t="shared" ca="1" si="47"/>
        <v>0</v>
      </c>
      <c r="BU52" s="147">
        <f t="shared" ca="1" si="47"/>
        <v>0</v>
      </c>
      <c r="BV52" s="147">
        <f t="shared" ca="1" si="47"/>
        <v>656</v>
      </c>
      <c r="BW52" s="147">
        <f t="shared" ca="1" si="47"/>
        <v>656</v>
      </c>
      <c r="BX52" s="147">
        <f t="shared" ca="1" si="47"/>
        <v>656</v>
      </c>
      <c r="BY52" s="147">
        <f t="shared" ca="1" si="47"/>
        <v>656</v>
      </c>
      <c r="BZ52" s="147">
        <f t="shared" ca="1" si="47"/>
        <v>656</v>
      </c>
      <c r="CA52" s="147">
        <f t="shared" ca="1" si="47"/>
        <v>656</v>
      </c>
      <c r="CB52" s="147">
        <f t="shared" ca="1" si="47"/>
        <v>656</v>
      </c>
      <c r="CC52" s="147">
        <f t="shared" ca="1" si="47"/>
        <v>0</v>
      </c>
      <c r="CD52" s="147">
        <f t="shared" ca="1" si="47"/>
        <v>0</v>
      </c>
      <c r="CE52" s="147">
        <f t="shared" ca="1" si="47"/>
        <v>0</v>
      </c>
      <c r="CF52" s="147">
        <f t="shared" ca="1" si="47"/>
        <v>0</v>
      </c>
    </row>
    <row r="53" spans="2:84" x14ac:dyDescent="0.25">
      <c r="B53" s="68" t="str">
        <f>STATYSTYKI!B111</f>
        <v>KZ4</v>
      </c>
      <c r="C53" s="68" t="str">
        <f>STATYSTYKI!C111</f>
        <v>do Wrocławia</v>
      </c>
      <c r="D53" s="143">
        <f ca="1">IF(BH53=0,0%,D12/BH53)</f>
        <v>5.7457786116322698E-2</v>
      </c>
      <c r="E53" s="143">
        <f ca="1">IF(BI53=0,0%,E12/BI53)</f>
        <v>0</v>
      </c>
      <c r="F53" s="143">
        <f t="shared" ref="F53:AB53" ca="1" si="77">IF(BJ53=0,0%,F12/BJ53)</f>
        <v>0</v>
      </c>
      <c r="G53" s="143">
        <f t="shared" ca="1" si="77"/>
        <v>0</v>
      </c>
      <c r="H53" s="143">
        <f t="shared" ca="1" si="77"/>
        <v>0</v>
      </c>
      <c r="I53" s="143">
        <f t="shared" ca="1" si="77"/>
        <v>0</v>
      </c>
      <c r="J53" s="143">
        <f t="shared" ca="1" si="77"/>
        <v>0</v>
      </c>
      <c r="K53" s="143">
        <f t="shared" ca="1" si="77"/>
        <v>3.8109756097560975E-2</v>
      </c>
      <c r="L53" s="143">
        <f t="shared" ca="1" si="77"/>
        <v>0.10518292682926829</v>
      </c>
      <c r="M53" s="143">
        <f t="shared" ca="1" si="77"/>
        <v>5.3353658536585365E-2</v>
      </c>
      <c r="N53" s="143">
        <f t="shared" ca="1" si="77"/>
        <v>4.2682926829268296E-2</v>
      </c>
      <c r="O53" s="143">
        <f t="shared" ca="1" si="77"/>
        <v>0</v>
      </c>
      <c r="P53" s="143">
        <f t="shared" ca="1" si="77"/>
        <v>0</v>
      </c>
      <c r="Q53" s="143">
        <f t="shared" ca="1" si="77"/>
        <v>0</v>
      </c>
      <c r="R53" s="143">
        <f t="shared" ca="1" si="77"/>
        <v>4.1158536585365856E-2</v>
      </c>
      <c r="S53" s="143">
        <f t="shared" ca="1" si="77"/>
        <v>5.3353658536585365E-2</v>
      </c>
      <c r="T53" s="143">
        <f t="shared" ca="1" si="77"/>
        <v>6.25E-2</v>
      </c>
      <c r="U53" s="143">
        <f t="shared" ca="1" si="77"/>
        <v>7.1646341463414628E-2</v>
      </c>
      <c r="V53" s="143">
        <f t="shared" ca="1" si="77"/>
        <v>5.6402439024390245E-2</v>
      </c>
      <c r="W53" s="143">
        <f t="shared" ca="1" si="77"/>
        <v>4.1158536585365856E-2</v>
      </c>
      <c r="X53" s="143">
        <f t="shared" ca="1" si="77"/>
        <v>2.5914634146341462E-2</v>
      </c>
      <c r="Y53" s="143">
        <f t="shared" ca="1" si="77"/>
        <v>1.2195121951219513E-2</v>
      </c>
      <c r="Z53" s="143">
        <f t="shared" ca="1" si="77"/>
        <v>7.621951219512195E-3</v>
      </c>
      <c r="AA53" s="143">
        <f t="shared" ca="1" si="77"/>
        <v>0</v>
      </c>
      <c r="AB53" s="143">
        <f t="shared" ca="1" si="77"/>
        <v>0</v>
      </c>
      <c r="AD53" s="125"/>
      <c r="AE53" s="64"/>
      <c r="AF53" s="64"/>
      <c r="AG53" s="64"/>
      <c r="AH53" s="64"/>
      <c r="AI53" s="64"/>
      <c r="AJ53" s="68" t="str">
        <f t="shared" si="48"/>
        <v>KZ4</v>
      </c>
      <c r="AK53" s="68" t="str">
        <f t="shared" si="48"/>
        <v>do Wrocławia</v>
      </c>
      <c r="AL53" s="144">
        <f>IFERROR(AVERAGEIFS('BAZA DANYCH'!$K:$K,'BAZA DANYCH'!$E:$E,$B53,'BAZA DANYCH'!$I:$I,$C53),0)</f>
        <v>57.166666666666664</v>
      </c>
      <c r="AM53" s="145">
        <f>IFERROR(COUNTIFS('BAZA DANYCH'!$E:$E,$B53,'BAZA DANYCH'!$S:$S,AM$46,'BAZA DANYCH'!$I:$I,$C53),0)</f>
        <v>1</v>
      </c>
      <c r="AN53" s="145">
        <f>IFERROR(COUNTIFS('BAZA DANYCH'!$E:$E,$B53,'BAZA DANYCH'!$S:$S,AN$46,'BAZA DANYCH'!$I:$I,$C53),0)</f>
        <v>1</v>
      </c>
      <c r="AO53" s="145">
        <f>IFERROR(COUNTIFS('BAZA DANYCH'!$E:$E,$B53,'BAZA DANYCH'!$S:$S,AO$46,'BAZA DANYCH'!$I:$I,$C53),0)</f>
        <v>1</v>
      </c>
      <c r="AP53" s="145">
        <f>IFERROR(COUNTIFS('BAZA DANYCH'!$E:$E,$B53,'BAZA DANYCH'!$S:$S,AP$46,'BAZA DANYCH'!$I:$I,$C53),0)</f>
        <v>1</v>
      </c>
      <c r="AQ53" s="145">
        <f>IFERROR(COUNTIFS('BAZA DANYCH'!$E:$E,$B53,'BAZA DANYCH'!$S:$S,AQ$46,'BAZA DANYCH'!$I:$I,$C53),0)</f>
        <v>1</v>
      </c>
      <c r="AR53" s="145">
        <f>IFERROR(COUNTIFS('BAZA DANYCH'!$E:$E,$B53,'BAZA DANYCH'!$S:$S,AR$46,'BAZA DANYCH'!$I:$I,$C53),0)</f>
        <v>0</v>
      </c>
      <c r="AS53" s="145">
        <f>IFERROR(COUNTIFS('BAZA DANYCH'!$E:$E,$B53,'BAZA DANYCH'!$S:$S,AS$46,'BAZA DANYCH'!$I:$I,$C53),0)</f>
        <v>1</v>
      </c>
      <c r="AT53" s="145">
        <f>IFERROR(COUNTIFS('BAZA DANYCH'!$E:$E,$B53,'BAZA DANYCH'!$S:$S,AT$46,'BAZA DANYCH'!$I:$I,$C53),0)</f>
        <v>0</v>
      </c>
      <c r="AU53" s="146">
        <f t="shared" ca="1" si="49"/>
        <v>13</v>
      </c>
      <c r="AV53" s="68" t="str">
        <f t="shared" si="46"/>
        <v>KZ4</v>
      </c>
      <c r="AW53" s="68" t="str">
        <f t="shared" si="46"/>
        <v>do Wrocławia</v>
      </c>
      <c r="AX53" s="144">
        <f>IFERROR(AVERAGEIFS('BAZA DANYCH'!$M:$M,'BAZA DANYCH'!$E:$E,$B53,'BAZA DANYCH'!$I:$I,$C53),0)</f>
        <v>656</v>
      </c>
      <c r="AY53" s="145">
        <f>IFERROR(AVERAGEIFS('BAZA DANYCH'!$M:$M,'BAZA DANYCH'!$E:$E,$B53,'BAZA DANYCH'!$S:$S,AY$46,'BAZA DANYCH'!$I:$I,$C53),0)</f>
        <v>656</v>
      </c>
      <c r="AZ53" s="145">
        <f>IFERROR(AVERAGEIFS('BAZA DANYCH'!$M:$M,'BAZA DANYCH'!$E:$E,$B53,'BAZA DANYCH'!$S:$S,AZ$46,'BAZA DANYCH'!$I:$I,$C53),0)</f>
        <v>656</v>
      </c>
      <c r="BA53" s="145">
        <f>IFERROR(AVERAGEIFS('BAZA DANYCH'!$M:$M,'BAZA DANYCH'!$E:$E,$B53,'BAZA DANYCH'!$S:$S,BA$46,'BAZA DANYCH'!$I:$I,$C53),0)</f>
        <v>656</v>
      </c>
      <c r="BB53" s="145">
        <f>IFERROR(AVERAGEIFS('BAZA DANYCH'!$M:$M,'BAZA DANYCH'!$E:$E,$B53,'BAZA DANYCH'!$S:$S,BB$46,'BAZA DANYCH'!$I:$I,$C53),0)</f>
        <v>656</v>
      </c>
      <c r="BC53" s="145">
        <f>IFERROR(AVERAGEIFS('BAZA DANYCH'!$M:$M,'BAZA DANYCH'!$E:$E,$B53,'BAZA DANYCH'!$S:$S,BC$46,'BAZA DANYCH'!$I:$I,$C53),0)</f>
        <v>656</v>
      </c>
      <c r="BD53" s="145">
        <f>IFERROR(AVERAGEIFS('BAZA DANYCH'!$M:$M,'BAZA DANYCH'!$E:$E,$B53,'BAZA DANYCH'!$S:$S,BD$46,'BAZA DANYCH'!$I:$I,$C53),0)</f>
        <v>0</v>
      </c>
      <c r="BE53" s="145">
        <f>IFERROR(AVERAGEIFS('BAZA DANYCH'!$M:$M,'BAZA DANYCH'!$E:$E,$B53,'BAZA DANYCH'!$S:$S,BE$46,'BAZA DANYCH'!$I:$I,$C53),0)</f>
        <v>656</v>
      </c>
      <c r="BF53" s="145">
        <f>IFERROR(AVERAGEIFS('BAZA DANYCH'!$M:$M,'BAZA DANYCH'!$E:$E,$B53,'BAZA DANYCH'!$S:$S,BF$46,'BAZA DANYCH'!$I:$I,$C53),0)</f>
        <v>0</v>
      </c>
      <c r="BG53" s="64"/>
      <c r="BH53" s="124">
        <f t="shared" ca="1" si="50"/>
        <v>8528</v>
      </c>
      <c r="BI53" s="147">
        <f t="shared" ca="1" si="51"/>
        <v>0</v>
      </c>
      <c r="BJ53" s="147">
        <f t="shared" ca="1" si="47"/>
        <v>0</v>
      </c>
      <c r="BK53" s="147">
        <f t="shared" ca="1" si="47"/>
        <v>0</v>
      </c>
      <c r="BL53" s="147">
        <f t="shared" ca="1" si="47"/>
        <v>0</v>
      </c>
      <c r="BM53" s="147">
        <f t="shared" ca="1" si="47"/>
        <v>0</v>
      </c>
      <c r="BN53" s="147">
        <f t="shared" ca="1" si="47"/>
        <v>0</v>
      </c>
      <c r="BO53" s="147">
        <f t="shared" ca="1" si="47"/>
        <v>656</v>
      </c>
      <c r="BP53" s="147">
        <f t="shared" ca="1" si="47"/>
        <v>656</v>
      </c>
      <c r="BQ53" s="147">
        <f t="shared" ca="1" si="47"/>
        <v>656</v>
      </c>
      <c r="BR53" s="147">
        <f t="shared" ca="1" si="47"/>
        <v>656</v>
      </c>
      <c r="BS53" s="147">
        <f t="shared" ca="1" si="47"/>
        <v>0</v>
      </c>
      <c r="BT53" s="147">
        <f t="shared" ca="1" si="47"/>
        <v>0</v>
      </c>
      <c r="BU53" s="147">
        <f t="shared" ca="1" si="47"/>
        <v>0</v>
      </c>
      <c r="BV53" s="147">
        <f t="shared" ca="1" si="47"/>
        <v>656</v>
      </c>
      <c r="BW53" s="147">
        <f t="shared" ca="1" si="47"/>
        <v>656</v>
      </c>
      <c r="BX53" s="147">
        <f t="shared" ca="1" si="47"/>
        <v>656</v>
      </c>
      <c r="BY53" s="147">
        <f t="shared" ca="1" si="47"/>
        <v>656</v>
      </c>
      <c r="BZ53" s="147">
        <f t="shared" ca="1" si="47"/>
        <v>656</v>
      </c>
      <c r="CA53" s="147">
        <f t="shared" ca="1" si="47"/>
        <v>656</v>
      </c>
      <c r="CB53" s="147">
        <f t="shared" ca="1" si="47"/>
        <v>656</v>
      </c>
      <c r="CC53" s="147">
        <f t="shared" ca="1" si="47"/>
        <v>656</v>
      </c>
      <c r="CD53" s="147">
        <f t="shared" ca="1" si="47"/>
        <v>656</v>
      </c>
      <c r="CE53" s="147">
        <f t="shared" ca="1" si="47"/>
        <v>0</v>
      </c>
      <c r="CF53" s="147">
        <f t="shared" ca="1" si="47"/>
        <v>0</v>
      </c>
    </row>
    <row r="54" spans="2:84" x14ac:dyDescent="0.25">
      <c r="B54" s="68" t="str">
        <f>STATYSTYKI!B112</f>
        <v>KZ5</v>
      </c>
      <c r="C54" s="68" t="str">
        <f>STATYSTYKI!C112</f>
        <v>do Wrocławia</v>
      </c>
      <c r="D54" s="143">
        <f ca="1">IF(BH54=0,0%,D15/BH54)</f>
        <v>0</v>
      </c>
      <c r="E54" s="143">
        <f t="shared" ref="E54:AB54" ca="1" si="78">IF(BI54=0,0%,E15/BI54)</f>
        <v>0</v>
      </c>
      <c r="F54" s="143">
        <f t="shared" ca="1" si="78"/>
        <v>0</v>
      </c>
      <c r="G54" s="143">
        <f t="shared" ca="1" si="78"/>
        <v>0</v>
      </c>
      <c r="H54" s="143">
        <f t="shared" ca="1" si="78"/>
        <v>0</v>
      </c>
      <c r="I54" s="143">
        <f t="shared" ca="1" si="78"/>
        <v>0</v>
      </c>
      <c r="J54" s="143">
        <f t="shared" ca="1" si="78"/>
        <v>0</v>
      </c>
      <c r="K54" s="143">
        <f t="shared" ca="1" si="78"/>
        <v>0</v>
      </c>
      <c r="L54" s="143">
        <f t="shared" ca="1" si="78"/>
        <v>0</v>
      </c>
      <c r="M54" s="143">
        <f t="shared" ca="1" si="78"/>
        <v>0</v>
      </c>
      <c r="N54" s="143">
        <f t="shared" ca="1" si="78"/>
        <v>0</v>
      </c>
      <c r="O54" s="143">
        <f t="shared" ca="1" si="78"/>
        <v>0</v>
      </c>
      <c r="P54" s="143">
        <f t="shared" ca="1" si="78"/>
        <v>0</v>
      </c>
      <c r="Q54" s="143">
        <f t="shared" ca="1" si="78"/>
        <v>0</v>
      </c>
      <c r="R54" s="143">
        <f t="shared" ca="1" si="78"/>
        <v>0</v>
      </c>
      <c r="S54" s="143">
        <f t="shared" ca="1" si="78"/>
        <v>0</v>
      </c>
      <c r="T54" s="143">
        <f t="shared" ca="1" si="78"/>
        <v>0</v>
      </c>
      <c r="U54" s="143">
        <f t="shared" ca="1" si="78"/>
        <v>0</v>
      </c>
      <c r="V54" s="143">
        <f t="shared" ca="1" si="78"/>
        <v>0</v>
      </c>
      <c r="W54" s="143">
        <f t="shared" ca="1" si="78"/>
        <v>0</v>
      </c>
      <c r="X54" s="143">
        <f t="shared" ca="1" si="78"/>
        <v>0</v>
      </c>
      <c r="Y54" s="143">
        <f t="shared" ca="1" si="78"/>
        <v>0</v>
      </c>
      <c r="Z54" s="143">
        <f t="shared" ca="1" si="78"/>
        <v>0</v>
      </c>
      <c r="AA54" s="143">
        <f t="shared" ca="1" si="78"/>
        <v>0</v>
      </c>
      <c r="AB54" s="143">
        <f t="shared" ca="1" si="78"/>
        <v>0</v>
      </c>
      <c r="AD54" s="125"/>
      <c r="AE54" s="64"/>
      <c r="AF54" s="64"/>
      <c r="AG54" s="64"/>
      <c r="AH54" s="64"/>
      <c r="AI54" s="64"/>
      <c r="AJ54" s="68" t="str">
        <f t="shared" si="48"/>
        <v>KZ5</v>
      </c>
      <c r="AK54" s="68" t="str">
        <f t="shared" si="48"/>
        <v>do Wrocławia</v>
      </c>
      <c r="AL54" s="144">
        <f>IFERROR(AVERAGEIFS('BAZA DANYCH'!$K:$K,'BAZA DANYCH'!$E:$E,$B54,'BAZA DANYCH'!$I:$I,$C54),0)</f>
        <v>1</v>
      </c>
      <c r="AM54" s="145">
        <f>IFERROR(COUNTIFS('BAZA DANYCH'!$E:$E,$B54,'BAZA DANYCH'!$S:$S,AM$46,'BAZA DANYCH'!$I:$I,$C54),0)</f>
        <v>0</v>
      </c>
      <c r="AN54" s="145">
        <f>IFERROR(COUNTIFS('BAZA DANYCH'!$E:$E,$B54,'BAZA DANYCH'!$S:$S,AN$46,'BAZA DANYCH'!$I:$I,$C54),0)</f>
        <v>0</v>
      </c>
      <c r="AO54" s="145">
        <f>IFERROR(COUNTIFS('BAZA DANYCH'!$E:$E,$B54,'BAZA DANYCH'!$S:$S,AO$46,'BAZA DANYCH'!$I:$I,$C54),0)</f>
        <v>0</v>
      </c>
      <c r="AP54" s="145">
        <f>IFERROR(COUNTIFS('BAZA DANYCH'!$E:$E,$B54,'BAZA DANYCH'!$S:$S,AP$46,'BAZA DANYCH'!$I:$I,$C54),0)</f>
        <v>0</v>
      </c>
      <c r="AQ54" s="145">
        <f>IFERROR(COUNTIFS('BAZA DANYCH'!$E:$E,$B54,'BAZA DANYCH'!$S:$S,AQ$46,'BAZA DANYCH'!$I:$I,$C54),0)</f>
        <v>0</v>
      </c>
      <c r="AR54" s="145">
        <f>IFERROR(COUNTIFS('BAZA DANYCH'!$E:$E,$B54,'BAZA DANYCH'!$S:$S,AR$46,'BAZA DANYCH'!$I:$I,$C54),0)</f>
        <v>0</v>
      </c>
      <c r="AS54" s="145">
        <f>IFERROR(COUNTIFS('BAZA DANYCH'!$E:$E,$B54,'BAZA DANYCH'!$S:$S,AS$46,'BAZA DANYCH'!$I:$I,$C54),0)</f>
        <v>0</v>
      </c>
      <c r="AT54" s="145">
        <f>IFERROR(COUNTIFS('BAZA DANYCH'!$E:$E,$B54,'BAZA DANYCH'!$S:$S,AT$46,'BAZA DANYCH'!$I:$I,$C54),0)</f>
        <v>1</v>
      </c>
      <c r="AU54" s="146">
        <f t="shared" ca="1" si="49"/>
        <v>2</v>
      </c>
      <c r="AV54" s="68" t="str">
        <f t="shared" si="46"/>
        <v>KZ5</v>
      </c>
      <c r="AW54" s="68" t="str">
        <f t="shared" si="46"/>
        <v>do Wrocławia</v>
      </c>
      <c r="AX54" s="144">
        <f>IFERROR(AVERAGEIFS('BAZA DANYCH'!$M:$M,'BAZA DANYCH'!$E:$E,$B54,'BAZA DANYCH'!$I:$I,$C54),0)</f>
        <v>656</v>
      </c>
      <c r="AY54" s="145">
        <f>IFERROR(AVERAGEIFS('BAZA DANYCH'!$M:$M,'BAZA DANYCH'!$E:$E,$B54,'BAZA DANYCH'!$S:$S,AY$46,'BAZA DANYCH'!$I:$I,$C54),0)</f>
        <v>0</v>
      </c>
      <c r="AZ54" s="145">
        <f>IFERROR(AVERAGEIFS('BAZA DANYCH'!$M:$M,'BAZA DANYCH'!$E:$E,$B54,'BAZA DANYCH'!$S:$S,AZ$46,'BAZA DANYCH'!$I:$I,$C54),0)</f>
        <v>0</v>
      </c>
      <c r="BA54" s="145">
        <f>IFERROR(AVERAGEIFS('BAZA DANYCH'!$M:$M,'BAZA DANYCH'!$E:$E,$B54,'BAZA DANYCH'!$S:$S,BA$46,'BAZA DANYCH'!$I:$I,$C54),0)</f>
        <v>0</v>
      </c>
      <c r="BB54" s="145">
        <f>IFERROR(AVERAGEIFS('BAZA DANYCH'!$M:$M,'BAZA DANYCH'!$E:$E,$B54,'BAZA DANYCH'!$S:$S,BB$46,'BAZA DANYCH'!$I:$I,$C54),0)</f>
        <v>0</v>
      </c>
      <c r="BC54" s="145">
        <f>IFERROR(AVERAGEIFS('BAZA DANYCH'!$M:$M,'BAZA DANYCH'!$E:$E,$B54,'BAZA DANYCH'!$S:$S,BC$46,'BAZA DANYCH'!$I:$I,$C54),0)</f>
        <v>0</v>
      </c>
      <c r="BD54" s="145">
        <f>IFERROR(AVERAGEIFS('BAZA DANYCH'!$M:$M,'BAZA DANYCH'!$E:$E,$B54,'BAZA DANYCH'!$S:$S,BD$46,'BAZA DANYCH'!$I:$I,$C54),0)</f>
        <v>0</v>
      </c>
      <c r="BE54" s="145">
        <f>IFERROR(AVERAGEIFS('BAZA DANYCH'!$M:$M,'BAZA DANYCH'!$E:$E,$B54,'BAZA DANYCH'!$S:$S,BE$46,'BAZA DANYCH'!$I:$I,$C54),0)</f>
        <v>0</v>
      </c>
      <c r="BF54" s="145">
        <f>IFERROR(AVERAGEIFS('BAZA DANYCH'!$M:$M,'BAZA DANYCH'!$E:$E,$B54,'BAZA DANYCH'!$S:$S,BF$46,'BAZA DANYCH'!$I:$I,$C54),0)</f>
        <v>656</v>
      </c>
      <c r="BG54" s="64"/>
      <c r="BH54" s="124">
        <f t="shared" ca="1" si="50"/>
        <v>0</v>
      </c>
      <c r="BI54" s="147">
        <f t="shared" ca="1" si="51"/>
        <v>0</v>
      </c>
      <c r="BJ54" s="147">
        <f t="shared" ca="1" si="47"/>
        <v>0</v>
      </c>
      <c r="BK54" s="147">
        <f t="shared" ca="1" si="47"/>
        <v>0</v>
      </c>
      <c r="BL54" s="147">
        <f t="shared" ca="1" si="47"/>
        <v>0</v>
      </c>
      <c r="BM54" s="147">
        <f t="shared" ca="1" si="47"/>
        <v>0</v>
      </c>
      <c r="BN54" s="147">
        <f t="shared" ca="1" si="47"/>
        <v>0</v>
      </c>
      <c r="BO54" s="147">
        <f t="shared" ca="1" si="47"/>
        <v>0</v>
      </c>
      <c r="BP54" s="147">
        <f t="shared" ca="1" si="47"/>
        <v>0</v>
      </c>
      <c r="BQ54" s="147">
        <f t="shared" ca="1" si="47"/>
        <v>0</v>
      </c>
      <c r="BR54" s="147">
        <f t="shared" ca="1" si="47"/>
        <v>0</v>
      </c>
      <c r="BS54" s="147">
        <f t="shared" ca="1" si="47"/>
        <v>0</v>
      </c>
      <c r="BT54" s="147">
        <f t="shared" ca="1" si="47"/>
        <v>0</v>
      </c>
      <c r="BU54" s="147">
        <f t="shared" ca="1" si="47"/>
        <v>0</v>
      </c>
      <c r="BV54" s="147">
        <f t="shared" ca="1" si="47"/>
        <v>0</v>
      </c>
      <c r="BW54" s="147">
        <f t="shared" ca="1" si="47"/>
        <v>0</v>
      </c>
      <c r="BX54" s="147">
        <f t="shared" ca="1" si="47"/>
        <v>0</v>
      </c>
      <c r="BY54" s="147">
        <f t="shared" ca="1" si="47"/>
        <v>0</v>
      </c>
      <c r="BZ54" s="147">
        <f t="shared" ca="1" si="47"/>
        <v>0</v>
      </c>
      <c r="CA54" s="147">
        <f t="shared" ca="1" si="47"/>
        <v>0</v>
      </c>
      <c r="CB54" s="147">
        <f t="shared" ca="1" si="47"/>
        <v>0</v>
      </c>
      <c r="CC54" s="147">
        <f t="shared" ca="1" si="47"/>
        <v>0</v>
      </c>
      <c r="CD54" s="147">
        <f t="shared" ca="1" si="47"/>
        <v>0</v>
      </c>
      <c r="CE54" s="147">
        <f t="shared" ca="1" si="47"/>
        <v>0</v>
      </c>
      <c r="CF54" s="147">
        <f t="shared" ca="1" si="47"/>
        <v>0</v>
      </c>
    </row>
    <row r="55" spans="2:84" x14ac:dyDescent="0.25">
      <c r="B55" s="68" t="str">
        <f>STATYSTYKI!B113</f>
        <v>KZ5</v>
      </c>
      <c r="C55" s="68" t="str">
        <f>STATYSTYKI!C113</f>
        <v>z Wrocławia</v>
      </c>
      <c r="D55" s="143">
        <f t="shared" ref="D55:AB55" ca="1" si="79">IF(BH55=0,0%,D13/BH55)</f>
        <v>0</v>
      </c>
      <c r="E55" s="143">
        <f t="shared" ca="1" si="79"/>
        <v>0</v>
      </c>
      <c r="F55" s="143">
        <f t="shared" ca="1" si="79"/>
        <v>0</v>
      </c>
      <c r="G55" s="143">
        <f t="shared" ca="1" si="79"/>
        <v>0</v>
      </c>
      <c r="H55" s="143">
        <f t="shared" ca="1" si="79"/>
        <v>0</v>
      </c>
      <c r="I55" s="143">
        <f t="shared" ca="1" si="79"/>
        <v>0</v>
      </c>
      <c r="J55" s="143">
        <f t="shared" ca="1" si="79"/>
        <v>0</v>
      </c>
      <c r="K55" s="143">
        <f t="shared" ca="1" si="79"/>
        <v>0</v>
      </c>
      <c r="L55" s="143">
        <f t="shared" ca="1" si="79"/>
        <v>0</v>
      </c>
      <c r="M55" s="143">
        <f t="shared" ca="1" si="79"/>
        <v>0</v>
      </c>
      <c r="N55" s="143">
        <f t="shared" ca="1" si="79"/>
        <v>0</v>
      </c>
      <c r="O55" s="143">
        <f t="shared" ca="1" si="79"/>
        <v>0</v>
      </c>
      <c r="P55" s="143">
        <f t="shared" ca="1" si="79"/>
        <v>0</v>
      </c>
      <c r="Q55" s="143">
        <f t="shared" ca="1" si="79"/>
        <v>0</v>
      </c>
      <c r="R55" s="143">
        <f t="shared" ca="1" si="79"/>
        <v>0</v>
      </c>
      <c r="S55" s="143">
        <f t="shared" ca="1" si="79"/>
        <v>0</v>
      </c>
      <c r="T55" s="143">
        <f t="shared" ca="1" si="79"/>
        <v>0</v>
      </c>
      <c r="U55" s="143">
        <f t="shared" ca="1" si="79"/>
        <v>0</v>
      </c>
      <c r="V55" s="143">
        <f t="shared" ca="1" si="79"/>
        <v>0</v>
      </c>
      <c r="W55" s="143">
        <f t="shared" ca="1" si="79"/>
        <v>0</v>
      </c>
      <c r="X55" s="143">
        <f t="shared" ca="1" si="79"/>
        <v>0</v>
      </c>
      <c r="Y55" s="143">
        <f t="shared" ca="1" si="79"/>
        <v>0</v>
      </c>
      <c r="Z55" s="143">
        <f t="shared" ca="1" si="79"/>
        <v>0</v>
      </c>
      <c r="AA55" s="143">
        <f t="shared" ca="1" si="79"/>
        <v>0</v>
      </c>
      <c r="AB55" s="143">
        <f t="shared" ca="1" si="79"/>
        <v>0</v>
      </c>
      <c r="AD55" s="125"/>
      <c r="AE55" s="64"/>
      <c r="AF55" s="64"/>
      <c r="AG55" s="64"/>
      <c r="AH55" s="64"/>
      <c r="AI55" s="64"/>
      <c r="AJ55" s="68" t="str">
        <f t="shared" si="48"/>
        <v>KZ5</v>
      </c>
      <c r="AK55" s="68" t="str">
        <f t="shared" si="48"/>
        <v>z Wrocławia</v>
      </c>
      <c r="AL55" s="144">
        <f>IFERROR(AVERAGEIFS('BAZA DANYCH'!$K:$K,'BAZA DANYCH'!$E:$E,$B55,'BAZA DANYCH'!$I:$I,$C55),0)</f>
        <v>3</v>
      </c>
      <c r="AM55" s="145">
        <f>IFERROR(COUNTIFS('BAZA DANYCH'!$E:$E,$B55,'BAZA DANYCH'!$S:$S,AM$46,'BAZA DANYCH'!$I:$I,$C55),0)</f>
        <v>0</v>
      </c>
      <c r="AN55" s="145">
        <f>IFERROR(COUNTIFS('BAZA DANYCH'!$E:$E,$B55,'BAZA DANYCH'!$S:$S,AN$46,'BAZA DANYCH'!$I:$I,$C55),0)</f>
        <v>0</v>
      </c>
      <c r="AO55" s="145">
        <f>IFERROR(COUNTIFS('BAZA DANYCH'!$E:$E,$B55,'BAZA DANYCH'!$S:$S,AO$46,'BAZA DANYCH'!$I:$I,$C55),0)</f>
        <v>0</v>
      </c>
      <c r="AP55" s="145">
        <f>IFERROR(COUNTIFS('BAZA DANYCH'!$E:$E,$B55,'BAZA DANYCH'!$S:$S,AP$46,'BAZA DANYCH'!$I:$I,$C55),0)</f>
        <v>0</v>
      </c>
      <c r="AQ55" s="145">
        <f>IFERROR(COUNTIFS('BAZA DANYCH'!$E:$E,$B55,'BAZA DANYCH'!$S:$S,AQ$46,'BAZA DANYCH'!$I:$I,$C55),0)</f>
        <v>0</v>
      </c>
      <c r="AR55" s="145">
        <f>IFERROR(COUNTIFS('BAZA DANYCH'!$E:$E,$B55,'BAZA DANYCH'!$S:$S,AR$46,'BAZA DANYCH'!$I:$I,$C55),0)</f>
        <v>0</v>
      </c>
      <c r="AS55" s="145">
        <f>IFERROR(COUNTIFS('BAZA DANYCH'!$E:$E,$B55,'BAZA DANYCH'!$S:$S,AS$46,'BAZA DANYCH'!$I:$I,$C55),0)</f>
        <v>0</v>
      </c>
      <c r="AT55" s="145">
        <f>IFERROR(COUNTIFS('BAZA DANYCH'!$E:$E,$B55,'BAZA DANYCH'!$S:$S,AT$46,'BAZA DANYCH'!$I:$I,$C55),0)</f>
        <v>1</v>
      </c>
      <c r="AU55" s="146">
        <f t="shared" ca="1" si="49"/>
        <v>2</v>
      </c>
      <c r="AV55" s="68" t="str">
        <f t="shared" si="46"/>
        <v>KZ5</v>
      </c>
      <c r="AW55" s="68" t="str">
        <f t="shared" si="46"/>
        <v>z Wrocławia</v>
      </c>
      <c r="AX55" s="144">
        <f>IFERROR(AVERAGEIFS('BAZA DANYCH'!$M:$M,'BAZA DANYCH'!$E:$E,$B55,'BAZA DANYCH'!$I:$I,$C55),0)</f>
        <v>656</v>
      </c>
      <c r="AY55" s="145">
        <f>IFERROR(AVERAGEIFS('BAZA DANYCH'!$M:$M,'BAZA DANYCH'!$E:$E,$B55,'BAZA DANYCH'!$S:$S,AY$46,'BAZA DANYCH'!$I:$I,$C55),0)</f>
        <v>0</v>
      </c>
      <c r="AZ55" s="145">
        <f>IFERROR(AVERAGEIFS('BAZA DANYCH'!$M:$M,'BAZA DANYCH'!$E:$E,$B55,'BAZA DANYCH'!$S:$S,AZ$46,'BAZA DANYCH'!$I:$I,$C55),0)</f>
        <v>0</v>
      </c>
      <c r="BA55" s="145">
        <f>IFERROR(AVERAGEIFS('BAZA DANYCH'!$M:$M,'BAZA DANYCH'!$E:$E,$B55,'BAZA DANYCH'!$S:$S,BA$46,'BAZA DANYCH'!$I:$I,$C55),0)</f>
        <v>0</v>
      </c>
      <c r="BB55" s="145">
        <f>IFERROR(AVERAGEIFS('BAZA DANYCH'!$M:$M,'BAZA DANYCH'!$E:$E,$B55,'BAZA DANYCH'!$S:$S,BB$46,'BAZA DANYCH'!$I:$I,$C55),0)</f>
        <v>0</v>
      </c>
      <c r="BC55" s="145">
        <f>IFERROR(AVERAGEIFS('BAZA DANYCH'!$M:$M,'BAZA DANYCH'!$E:$E,$B55,'BAZA DANYCH'!$S:$S,BC$46,'BAZA DANYCH'!$I:$I,$C55),0)</f>
        <v>0</v>
      </c>
      <c r="BD55" s="145">
        <f>IFERROR(AVERAGEIFS('BAZA DANYCH'!$M:$M,'BAZA DANYCH'!$E:$E,$B55,'BAZA DANYCH'!$S:$S,BD$46,'BAZA DANYCH'!$I:$I,$C55),0)</f>
        <v>0</v>
      </c>
      <c r="BE55" s="145">
        <f>IFERROR(AVERAGEIFS('BAZA DANYCH'!$M:$M,'BAZA DANYCH'!$E:$E,$B55,'BAZA DANYCH'!$S:$S,BE$46,'BAZA DANYCH'!$I:$I,$C55),0)</f>
        <v>0</v>
      </c>
      <c r="BF55" s="145">
        <f>IFERROR(AVERAGEIFS('BAZA DANYCH'!$M:$M,'BAZA DANYCH'!$E:$E,$B55,'BAZA DANYCH'!$S:$S,BF$46,'BAZA DANYCH'!$I:$I,$C55),0)</f>
        <v>656</v>
      </c>
      <c r="BG55" s="64"/>
      <c r="BH55" s="124">
        <f t="shared" ca="1" si="50"/>
        <v>0</v>
      </c>
      <c r="BI55" s="147">
        <f t="shared" ca="1" si="51"/>
        <v>0</v>
      </c>
      <c r="BJ55" s="147">
        <f t="shared" ca="1" si="47"/>
        <v>0</v>
      </c>
      <c r="BK55" s="147">
        <f t="shared" ca="1" si="47"/>
        <v>0</v>
      </c>
      <c r="BL55" s="147">
        <f t="shared" ca="1" si="47"/>
        <v>0</v>
      </c>
      <c r="BM55" s="147">
        <f t="shared" ca="1" si="47"/>
        <v>0</v>
      </c>
      <c r="BN55" s="147">
        <f t="shared" ca="1" si="47"/>
        <v>0</v>
      </c>
      <c r="BO55" s="147">
        <f t="shared" ca="1" si="47"/>
        <v>0</v>
      </c>
      <c r="BP55" s="147">
        <f t="shared" ca="1" si="47"/>
        <v>0</v>
      </c>
      <c r="BQ55" s="147">
        <f t="shared" ca="1" si="47"/>
        <v>0</v>
      </c>
      <c r="BR55" s="147">
        <f t="shared" ca="1" si="47"/>
        <v>0</v>
      </c>
      <c r="BS55" s="147">
        <f t="shared" ca="1" si="47"/>
        <v>0</v>
      </c>
      <c r="BT55" s="147">
        <f t="shared" ca="1" si="47"/>
        <v>0</v>
      </c>
      <c r="BU55" s="147">
        <f t="shared" ca="1" si="47"/>
        <v>0</v>
      </c>
      <c r="BV55" s="147">
        <f t="shared" ca="1" si="47"/>
        <v>0</v>
      </c>
      <c r="BW55" s="147">
        <f t="shared" ca="1" si="47"/>
        <v>0</v>
      </c>
      <c r="BX55" s="147">
        <f t="shared" ca="1" si="47"/>
        <v>0</v>
      </c>
      <c r="BY55" s="147">
        <f t="shared" ca="1" si="47"/>
        <v>0</v>
      </c>
      <c r="BZ55" s="147">
        <f t="shared" ca="1" si="47"/>
        <v>0</v>
      </c>
      <c r="CA55" s="147">
        <f t="shared" ca="1" si="47"/>
        <v>0</v>
      </c>
      <c r="CB55" s="147">
        <f t="shared" ca="1" si="47"/>
        <v>0</v>
      </c>
      <c r="CC55" s="147">
        <f t="shared" ca="1" si="47"/>
        <v>0</v>
      </c>
      <c r="CD55" s="147">
        <f t="shared" ca="1" si="47"/>
        <v>0</v>
      </c>
      <c r="CE55" s="147">
        <f t="shared" ca="1" si="47"/>
        <v>0</v>
      </c>
      <c r="CF55" s="147">
        <f t="shared" ca="1" si="47"/>
        <v>0</v>
      </c>
    </row>
    <row r="56" spans="2:84" x14ac:dyDescent="0.25">
      <c r="B56" s="68" t="str">
        <f>STATYSTYKI!B114</f>
        <v>KZ6</v>
      </c>
      <c r="C56" s="68" t="str">
        <f>STATYSTYKI!C114</f>
        <v>z Wrocławia</v>
      </c>
      <c r="D56" s="143">
        <f ca="1">IF(BH56=0,0%,D18/BH56)</f>
        <v>7.6299743260590497E-2</v>
      </c>
      <c r="E56" s="143">
        <f t="shared" ref="E56:AB56" ca="1" si="80">IF(BI56=0,0%,E18/BI56)</f>
        <v>0</v>
      </c>
      <c r="F56" s="143">
        <f t="shared" ca="1" si="80"/>
        <v>0</v>
      </c>
      <c r="G56" s="143">
        <f t="shared" ca="1" si="80"/>
        <v>0</v>
      </c>
      <c r="H56" s="143">
        <f t="shared" ca="1" si="80"/>
        <v>0</v>
      </c>
      <c r="I56" s="143">
        <f t="shared" ca="1" si="80"/>
        <v>0</v>
      </c>
      <c r="J56" s="143">
        <f t="shared" ca="1" si="80"/>
        <v>0</v>
      </c>
      <c r="K56" s="143">
        <f t="shared" ca="1" si="80"/>
        <v>7.4695121951219509E-2</v>
      </c>
      <c r="L56" s="143">
        <f t="shared" ca="1" si="80"/>
        <v>0.2027439024390244</v>
      </c>
      <c r="M56" s="143">
        <f t="shared" ca="1" si="80"/>
        <v>0.10518292682926829</v>
      </c>
      <c r="N56" s="143">
        <f t="shared" ca="1" si="80"/>
        <v>8.3841463414634151E-2</v>
      </c>
      <c r="O56" s="143">
        <f t="shared" ca="1" si="80"/>
        <v>8.0792682926829271E-2</v>
      </c>
      <c r="P56" s="143">
        <f t="shared" ca="1" si="80"/>
        <v>7.4695121951219509E-2</v>
      </c>
      <c r="Q56" s="143">
        <f t="shared" ca="1" si="80"/>
        <v>7.1646341463414628E-2</v>
      </c>
      <c r="R56" s="143">
        <f t="shared" ca="1" si="80"/>
        <v>7.926829268292683E-2</v>
      </c>
      <c r="S56" s="143">
        <f t="shared" ca="1" si="80"/>
        <v>0.10213414634146341</v>
      </c>
      <c r="T56" s="143">
        <f t="shared" ca="1" si="80"/>
        <v>0.12195121951219512</v>
      </c>
      <c r="U56" s="143">
        <f t="shared" ca="1" si="80"/>
        <v>6.9359756097560982E-2</v>
      </c>
      <c r="V56" s="143">
        <f t="shared" ca="1" si="80"/>
        <v>0.10823170731707317</v>
      </c>
      <c r="W56" s="143">
        <f t="shared" ca="1" si="80"/>
        <v>7.926829268292683E-2</v>
      </c>
      <c r="X56" s="143">
        <f t="shared" ca="1" si="80"/>
        <v>5.0304878048780491E-2</v>
      </c>
      <c r="Y56" s="143">
        <f t="shared" ca="1" si="80"/>
        <v>2.4390243902439025E-2</v>
      </c>
      <c r="Z56" s="143">
        <f t="shared" ca="1" si="80"/>
        <v>1.3719512195121951E-2</v>
      </c>
      <c r="AA56" s="143">
        <f t="shared" ca="1" si="80"/>
        <v>9.1463414634146336E-3</v>
      </c>
      <c r="AB56" s="143">
        <f t="shared" ca="1" si="80"/>
        <v>3.0487804878048782E-3</v>
      </c>
      <c r="AD56" s="125"/>
      <c r="AE56" s="64"/>
      <c r="AF56" s="64"/>
      <c r="AG56" s="64"/>
      <c r="AH56" s="64"/>
      <c r="AI56" s="64"/>
      <c r="AJ56" s="68" t="str">
        <f t="shared" si="48"/>
        <v>KZ6</v>
      </c>
      <c r="AK56" s="68" t="str">
        <f t="shared" si="48"/>
        <v>z Wrocławia</v>
      </c>
      <c r="AL56" s="144">
        <f>IFERROR(AVERAGEIFS('BAZA DANYCH'!$K:$K,'BAZA DANYCH'!$E:$E,$B56,'BAZA DANYCH'!$I:$I,$C56),0)</f>
        <v>75.555555555555557</v>
      </c>
      <c r="AM56" s="145">
        <f>IFERROR(COUNTIFS('BAZA DANYCH'!$E:$E,$B56,'BAZA DANYCH'!$S:$S,AM$46,'BAZA DANYCH'!$I:$I,$C56),0)</f>
        <v>0</v>
      </c>
      <c r="AN56" s="145">
        <f>IFERROR(COUNTIFS('BAZA DANYCH'!$E:$E,$B56,'BAZA DANYCH'!$S:$S,AN$46,'BAZA DANYCH'!$I:$I,$C56),0)</f>
        <v>1</v>
      </c>
      <c r="AO56" s="145">
        <f>IFERROR(COUNTIFS('BAZA DANYCH'!$E:$E,$B56,'BAZA DANYCH'!$S:$S,AO$46,'BAZA DANYCH'!$I:$I,$C56),0)</f>
        <v>1</v>
      </c>
      <c r="AP56" s="145">
        <f>IFERROR(COUNTIFS('BAZA DANYCH'!$E:$E,$B56,'BAZA DANYCH'!$S:$S,AP$46,'BAZA DANYCH'!$I:$I,$C56),0)</f>
        <v>1</v>
      </c>
      <c r="AQ56" s="145">
        <f>IFERROR(COUNTIFS('BAZA DANYCH'!$E:$E,$B56,'BAZA DANYCH'!$S:$S,AQ$46,'BAZA DANYCH'!$I:$I,$C56),0)</f>
        <v>1</v>
      </c>
      <c r="AR56" s="145">
        <f>IFERROR(COUNTIFS('BAZA DANYCH'!$E:$E,$B56,'BAZA DANYCH'!$S:$S,AR$46,'BAZA DANYCH'!$I:$I,$C56),0)</f>
        <v>2</v>
      </c>
      <c r="AS56" s="145">
        <f>IFERROR(COUNTIFS('BAZA DANYCH'!$E:$E,$B56,'BAZA DANYCH'!$S:$S,AS$46,'BAZA DANYCH'!$I:$I,$C56),0)</f>
        <v>1</v>
      </c>
      <c r="AT56" s="145">
        <f>IFERROR(COUNTIFS('BAZA DANYCH'!$E:$E,$B56,'BAZA DANYCH'!$S:$S,AT$46,'BAZA DANYCH'!$I:$I,$C56),0)</f>
        <v>1</v>
      </c>
      <c r="AU56" s="146">
        <f t="shared" ca="1" si="49"/>
        <v>17</v>
      </c>
      <c r="AV56" s="68" t="str">
        <f t="shared" si="46"/>
        <v>KZ6</v>
      </c>
      <c r="AW56" s="68" t="str">
        <f t="shared" si="46"/>
        <v>z Wrocławia</v>
      </c>
      <c r="AX56" s="144">
        <f>IFERROR(AVERAGEIFS('BAZA DANYCH'!$M:$M,'BAZA DANYCH'!$E:$E,$B56,'BAZA DANYCH'!$I:$I,$C56),0)</f>
        <v>656</v>
      </c>
      <c r="AY56" s="145">
        <f>IFERROR(AVERAGEIFS('BAZA DANYCH'!$M:$M,'BAZA DANYCH'!$E:$E,$B56,'BAZA DANYCH'!$S:$S,AY$46,'BAZA DANYCH'!$I:$I,$C56),0)</f>
        <v>0</v>
      </c>
      <c r="AZ56" s="145">
        <f>IFERROR(AVERAGEIFS('BAZA DANYCH'!$M:$M,'BAZA DANYCH'!$E:$E,$B56,'BAZA DANYCH'!$S:$S,AZ$46,'BAZA DANYCH'!$I:$I,$C56),0)</f>
        <v>656</v>
      </c>
      <c r="BA56" s="145">
        <f>IFERROR(AVERAGEIFS('BAZA DANYCH'!$M:$M,'BAZA DANYCH'!$E:$E,$B56,'BAZA DANYCH'!$S:$S,BA$46,'BAZA DANYCH'!$I:$I,$C56),0)</f>
        <v>656</v>
      </c>
      <c r="BB56" s="145">
        <f>IFERROR(AVERAGEIFS('BAZA DANYCH'!$M:$M,'BAZA DANYCH'!$E:$E,$B56,'BAZA DANYCH'!$S:$S,BB$46,'BAZA DANYCH'!$I:$I,$C56),0)</f>
        <v>656</v>
      </c>
      <c r="BC56" s="145">
        <f>IFERROR(AVERAGEIFS('BAZA DANYCH'!$M:$M,'BAZA DANYCH'!$E:$E,$B56,'BAZA DANYCH'!$S:$S,BC$46,'BAZA DANYCH'!$I:$I,$C56),0)</f>
        <v>656</v>
      </c>
      <c r="BD56" s="145">
        <f>IFERROR(AVERAGEIFS('BAZA DANYCH'!$M:$M,'BAZA DANYCH'!$E:$E,$B56,'BAZA DANYCH'!$S:$S,BD$46,'BAZA DANYCH'!$I:$I,$C56),0)</f>
        <v>656</v>
      </c>
      <c r="BE56" s="145">
        <f>IFERROR(AVERAGEIFS('BAZA DANYCH'!$M:$M,'BAZA DANYCH'!$E:$E,$B56,'BAZA DANYCH'!$S:$S,BE$46,'BAZA DANYCH'!$I:$I,$C56),0)</f>
        <v>656</v>
      </c>
      <c r="BF56" s="145">
        <f>IFERROR(AVERAGEIFS('BAZA DANYCH'!$M:$M,'BAZA DANYCH'!$E:$E,$B56,'BAZA DANYCH'!$S:$S,BF$46,'BAZA DANYCH'!$I:$I,$C56),0)</f>
        <v>656</v>
      </c>
      <c r="BG56" s="64"/>
      <c r="BH56" s="124">
        <f t="shared" ca="1" si="50"/>
        <v>12464</v>
      </c>
      <c r="BI56" s="147">
        <f t="shared" ca="1" si="51"/>
        <v>0</v>
      </c>
      <c r="BJ56" s="147">
        <f t="shared" ca="1" si="47"/>
        <v>0</v>
      </c>
      <c r="BK56" s="147">
        <f t="shared" ca="1" si="47"/>
        <v>0</v>
      </c>
      <c r="BL56" s="147">
        <f t="shared" ca="1" si="47"/>
        <v>0</v>
      </c>
      <c r="BM56" s="147">
        <f t="shared" ca="1" si="47"/>
        <v>0</v>
      </c>
      <c r="BN56" s="147">
        <f t="shared" ca="1" si="47"/>
        <v>0</v>
      </c>
      <c r="BO56" s="147">
        <f t="shared" ca="1" si="47"/>
        <v>656</v>
      </c>
      <c r="BP56" s="147">
        <f t="shared" ca="1" si="47"/>
        <v>656</v>
      </c>
      <c r="BQ56" s="147">
        <f t="shared" ca="1" si="47"/>
        <v>656</v>
      </c>
      <c r="BR56" s="147">
        <f t="shared" ca="1" si="47"/>
        <v>656</v>
      </c>
      <c r="BS56" s="147">
        <f t="shared" ca="1" si="47"/>
        <v>656</v>
      </c>
      <c r="BT56" s="147">
        <f t="shared" ca="1" si="47"/>
        <v>656</v>
      </c>
      <c r="BU56" s="147">
        <f t="shared" ca="1" si="47"/>
        <v>656</v>
      </c>
      <c r="BV56" s="147">
        <f t="shared" ca="1" si="47"/>
        <v>656</v>
      </c>
      <c r="BW56" s="147">
        <f t="shared" ca="1" si="47"/>
        <v>656</v>
      </c>
      <c r="BX56" s="147">
        <f t="shared" ca="1" si="47"/>
        <v>656</v>
      </c>
      <c r="BY56" s="147">
        <f t="shared" ca="1" si="47"/>
        <v>1312</v>
      </c>
      <c r="BZ56" s="147">
        <f t="shared" ca="1" si="47"/>
        <v>656</v>
      </c>
      <c r="CA56" s="147">
        <f t="shared" ca="1" si="47"/>
        <v>656</v>
      </c>
      <c r="CB56" s="147">
        <f t="shared" ca="1" si="47"/>
        <v>656</v>
      </c>
      <c r="CC56" s="147">
        <f t="shared" ca="1" si="47"/>
        <v>656</v>
      </c>
      <c r="CD56" s="147">
        <f t="shared" ca="1" si="47"/>
        <v>656</v>
      </c>
      <c r="CE56" s="147">
        <f t="shared" ca="1" si="47"/>
        <v>656</v>
      </c>
      <c r="CF56" s="147">
        <f t="shared" ca="1" si="47"/>
        <v>656</v>
      </c>
    </row>
    <row r="57" spans="2:84" x14ac:dyDescent="0.25">
      <c r="B57" s="68" t="str">
        <f>STATYSTYKI!B115</f>
        <v>KZ6</v>
      </c>
      <c r="C57" s="68" t="str">
        <f>STATYSTYKI!C115</f>
        <v>do Wrocławia</v>
      </c>
      <c r="D57" s="143">
        <f t="shared" ref="D57:AB57" ca="1" si="81">IF(BH57=0,0%,D15/BH57)</f>
        <v>1.3858093126385809E-4</v>
      </c>
      <c r="E57" s="143">
        <f t="shared" ca="1" si="81"/>
        <v>0</v>
      </c>
      <c r="F57" s="143">
        <f t="shared" ca="1" si="81"/>
        <v>0</v>
      </c>
      <c r="G57" s="143">
        <f t="shared" ca="1" si="81"/>
        <v>0</v>
      </c>
      <c r="H57" s="143">
        <f t="shared" ca="1" si="81"/>
        <v>0</v>
      </c>
      <c r="I57" s="143">
        <f t="shared" ca="1" si="81"/>
        <v>0</v>
      </c>
      <c r="J57" s="143">
        <f t="shared" ca="1" si="81"/>
        <v>0</v>
      </c>
      <c r="K57" s="143">
        <f t="shared" ca="1" si="81"/>
        <v>0</v>
      </c>
      <c r="L57" s="143">
        <f t="shared" ca="1" si="81"/>
        <v>0</v>
      </c>
      <c r="M57" s="143">
        <f t="shared" ca="1" si="81"/>
        <v>0</v>
      </c>
      <c r="N57" s="143">
        <f t="shared" ca="1" si="81"/>
        <v>0</v>
      </c>
      <c r="O57" s="143">
        <f t="shared" ca="1" si="81"/>
        <v>0</v>
      </c>
      <c r="P57" s="143">
        <f t="shared" ca="1" si="81"/>
        <v>0</v>
      </c>
      <c r="Q57" s="143">
        <f t="shared" ca="1" si="81"/>
        <v>0</v>
      </c>
      <c r="R57" s="143">
        <f t="shared" ca="1" si="81"/>
        <v>0</v>
      </c>
      <c r="S57" s="143">
        <f t="shared" ca="1" si="81"/>
        <v>0</v>
      </c>
      <c r="T57" s="143">
        <f t="shared" ca="1" si="81"/>
        <v>0</v>
      </c>
      <c r="U57" s="143">
        <f t="shared" ca="1" si="81"/>
        <v>0</v>
      </c>
      <c r="V57" s="143">
        <f t="shared" ca="1" si="81"/>
        <v>0</v>
      </c>
      <c r="W57" s="143">
        <f t="shared" ca="1" si="81"/>
        <v>0</v>
      </c>
      <c r="X57" s="143">
        <f t="shared" ca="1" si="81"/>
        <v>0</v>
      </c>
      <c r="Y57" s="143">
        <f t="shared" ca="1" si="81"/>
        <v>0</v>
      </c>
      <c r="Z57" s="143">
        <f t="shared" ca="1" si="81"/>
        <v>0</v>
      </c>
      <c r="AA57" s="143">
        <f t="shared" ca="1" si="81"/>
        <v>0</v>
      </c>
      <c r="AB57" s="143">
        <f t="shared" ca="1" si="81"/>
        <v>0</v>
      </c>
      <c r="AD57" s="125"/>
      <c r="AE57" s="64"/>
      <c r="AF57" s="64"/>
      <c r="AG57" s="64"/>
      <c r="AH57" s="64"/>
      <c r="AI57" s="64"/>
      <c r="AJ57" s="68" t="str">
        <f t="shared" si="48"/>
        <v>KZ6</v>
      </c>
      <c r="AK57" s="68" t="str">
        <f t="shared" si="48"/>
        <v>do Wrocławia</v>
      </c>
      <c r="AL57" s="144">
        <f>IFERROR(AVERAGEIFS('BAZA DANYCH'!$K:$K,'BAZA DANYCH'!$E:$E,$B57,'BAZA DANYCH'!$I:$I,$C57),0)</f>
        <v>104.3</v>
      </c>
      <c r="AM57" s="145">
        <f>IFERROR(COUNTIFS('BAZA DANYCH'!$E:$E,$B57,'BAZA DANYCH'!$S:$S,AM$46,'BAZA DANYCH'!$I:$I,$C57),0)</f>
        <v>2</v>
      </c>
      <c r="AN57" s="145">
        <f>IFERROR(COUNTIFS('BAZA DANYCH'!$E:$E,$B57,'BAZA DANYCH'!$S:$S,AN$46,'BAZA DANYCH'!$I:$I,$C57),0)</f>
        <v>2</v>
      </c>
      <c r="AO57" s="145">
        <f>IFERROR(COUNTIFS('BAZA DANYCH'!$E:$E,$B57,'BAZA DANYCH'!$S:$S,AO$46,'BAZA DANYCH'!$I:$I,$C57),0)</f>
        <v>1</v>
      </c>
      <c r="AP57" s="145">
        <f>IFERROR(COUNTIFS('BAZA DANYCH'!$E:$E,$B57,'BAZA DANYCH'!$S:$S,AP$46,'BAZA DANYCH'!$I:$I,$C57),0)</f>
        <v>1</v>
      </c>
      <c r="AQ57" s="145">
        <f>IFERROR(COUNTIFS('BAZA DANYCH'!$E:$E,$B57,'BAZA DANYCH'!$S:$S,AQ$46,'BAZA DANYCH'!$I:$I,$C57),0)</f>
        <v>1</v>
      </c>
      <c r="AR57" s="145">
        <f>IFERROR(COUNTIFS('BAZA DANYCH'!$E:$E,$B57,'BAZA DANYCH'!$S:$S,AR$46,'BAZA DANYCH'!$I:$I,$C57),0)</f>
        <v>1</v>
      </c>
      <c r="AS57" s="145">
        <f>IFERROR(COUNTIFS('BAZA DANYCH'!$E:$E,$B57,'BAZA DANYCH'!$S:$S,AS$46,'BAZA DANYCH'!$I:$I,$C57),0)</f>
        <v>1</v>
      </c>
      <c r="AT57" s="145">
        <f>IFERROR(COUNTIFS('BAZA DANYCH'!$E:$E,$B57,'BAZA DANYCH'!$S:$S,AT$46,'BAZA DANYCH'!$I:$I,$C57),0)</f>
        <v>1</v>
      </c>
      <c r="AU57" s="146">
        <f t="shared" ca="1" si="49"/>
        <v>21</v>
      </c>
      <c r="AV57" s="68" t="str">
        <f t="shared" si="46"/>
        <v>KZ6</v>
      </c>
      <c r="AW57" s="68" t="str">
        <f t="shared" si="46"/>
        <v>do Wrocławia</v>
      </c>
      <c r="AX57" s="144">
        <f>IFERROR(AVERAGEIFS('BAZA DANYCH'!$M:$M,'BAZA DANYCH'!$E:$E,$B57,'BAZA DANYCH'!$I:$I,$C57),0)</f>
        <v>656</v>
      </c>
      <c r="AY57" s="145">
        <f>IFERROR(AVERAGEIFS('BAZA DANYCH'!$M:$M,'BAZA DANYCH'!$E:$E,$B57,'BAZA DANYCH'!$S:$S,AY$46,'BAZA DANYCH'!$I:$I,$C57),0)</f>
        <v>656</v>
      </c>
      <c r="AZ57" s="145">
        <f>IFERROR(AVERAGEIFS('BAZA DANYCH'!$M:$M,'BAZA DANYCH'!$E:$E,$B57,'BAZA DANYCH'!$S:$S,AZ$46,'BAZA DANYCH'!$I:$I,$C57),0)</f>
        <v>656</v>
      </c>
      <c r="BA57" s="145">
        <f>IFERROR(AVERAGEIFS('BAZA DANYCH'!$M:$M,'BAZA DANYCH'!$E:$E,$B57,'BAZA DANYCH'!$S:$S,BA$46,'BAZA DANYCH'!$I:$I,$C57),0)</f>
        <v>656</v>
      </c>
      <c r="BB57" s="145">
        <f>IFERROR(AVERAGEIFS('BAZA DANYCH'!$M:$M,'BAZA DANYCH'!$E:$E,$B57,'BAZA DANYCH'!$S:$S,BB$46,'BAZA DANYCH'!$I:$I,$C57),0)</f>
        <v>656</v>
      </c>
      <c r="BC57" s="145">
        <f>IFERROR(AVERAGEIFS('BAZA DANYCH'!$M:$M,'BAZA DANYCH'!$E:$E,$B57,'BAZA DANYCH'!$S:$S,BC$46,'BAZA DANYCH'!$I:$I,$C57),0)</f>
        <v>656</v>
      </c>
      <c r="BD57" s="145">
        <f>IFERROR(AVERAGEIFS('BAZA DANYCH'!$M:$M,'BAZA DANYCH'!$E:$E,$B57,'BAZA DANYCH'!$S:$S,BD$46,'BAZA DANYCH'!$I:$I,$C57),0)</f>
        <v>656</v>
      </c>
      <c r="BE57" s="145">
        <f>IFERROR(AVERAGEIFS('BAZA DANYCH'!$M:$M,'BAZA DANYCH'!$E:$E,$B57,'BAZA DANYCH'!$S:$S,BE$46,'BAZA DANYCH'!$I:$I,$C57),0)</f>
        <v>656</v>
      </c>
      <c r="BF57" s="145">
        <f>IFERROR(AVERAGEIFS('BAZA DANYCH'!$M:$M,'BAZA DANYCH'!$E:$E,$B57,'BAZA DANYCH'!$S:$S,BF$46,'BAZA DANYCH'!$I:$I,$C57),0)</f>
        <v>656</v>
      </c>
      <c r="BG57" s="64"/>
      <c r="BH57" s="124">
        <f t="shared" ca="1" si="50"/>
        <v>14432</v>
      </c>
      <c r="BI57" s="147">
        <f t="shared" ca="1" si="51"/>
        <v>0</v>
      </c>
      <c r="BJ57" s="147">
        <f t="shared" ca="1" si="47"/>
        <v>0</v>
      </c>
      <c r="BK57" s="147">
        <f t="shared" ca="1" si="47"/>
        <v>0</v>
      </c>
      <c r="BL57" s="147">
        <f t="shared" ca="1" si="47"/>
        <v>0</v>
      </c>
      <c r="BM57" s="147">
        <f t="shared" ca="1" si="47"/>
        <v>0</v>
      </c>
      <c r="BN57" s="147">
        <f t="shared" ca="1" si="47"/>
        <v>656</v>
      </c>
      <c r="BO57" s="147">
        <f t="shared" ca="1" si="47"/>
        <v>656</v>
      </c>
      <c r="BP57" s="147">
        <f t="shared" ca="1" si="47"/>
        <v>656</v>
      </c>
      <c r="BQ57" s="147">
        <f t="shared" ca="1" si="47"/>
        <v>656</v>
      </c>
      <c r="BR57" s="147">
        <f t="shared" ca="1" si="47"/>
        <v>656</v>
      </c>
      <c r="BS57" s="147">
        <f t="shared" ca="1" si="47"/>
        <v>656</v>
      </c>
      <c r="BT57" s="147">
        <f t="shared" ca="1" si="47"/>
        <v>656</v>
      </c>
      <c r="BU57" s="147">
        <f t="shared" ca="1" si="47"/>
        <v>656</v>
      </c>
      <c r="BV57" s="147">
        <f t="shared" ca="1" si="47"/>
        <v>656</v>
      </c>
      <c r="BW57" s="147">
        <f t="shared" ca="1" si="47"/>
        <v>656</v>
      </c>
      <c r="BX57" s="147">
        <f t="shared" ca="1" si="47"/>
        <v>1312</v>
      </c>
      <c r="BY57" s="147">
        <f t="shared" ca="1" si="47"/>
        <v>1312</v>
      </c>
      <c r="BZ57" s="147">
        <f t="shared" ca="1" si="47"/>
        <v>1312</v>
      </c>
      <c r="CA57" s="147">
        <f t="shared" ca="1" si="47"/>
        <v>656</v>
      </c>
      <c r="CB57" s="147">
        <f t="shared" ca="1" si="47"/>
        <v>656</v>
      </c>
      <c r="CC57" s="147">
        <f t="shared" ca="1" si="47"/>
        <v>656</v>
      </c>
      <c r="CD57" s="147">
        <f t="shared" ca="1" si="47"/>
        <v>656</v>
      </c>
      <c r="CE57" s="147">
        <f t="shared" ca="1" si="47"/>
        <v>656</v>
      </c>
      <c r="CF57" s="147">
        <f t="shared" ca="1" si="47"/>
        <v>656</v>
      </c>
    </row>
    <row r="58" spans="2:84" x14ac:dyDescent="0.25">
      <c r="B58" s="68" t="str">
        <f>STATYSTYKI!B116</f>
        <v>KZ7</v>
      </c>
      <c r="C58" s="68" t="str">
        <f>STATYSTYKI!C116</f>
        <v>z Wrocławia</v>
      </c>
      <c r="D58" s="143">
        <f ca="1">IF(BH58=0,0%,D21/BH58)</f>
        <v>0.14795699845811211</v>
      </c>
      <c r="E58" s="143">
        <f t="shared" ref="E58:AB58" ca="1" si="82">IF(BI58=0,0%,E21/BI58)</f>
        <v>0</v>
      </c>
      <c r="F58" s="143">
        <f t="shared" ca="1" si="82"/>
        <v>0</v>
      </c>
      <c r="G58" s="143">
        <f t="shared" ca="1" si="82"/>
        <v>0</v>
      </c>
      <c r="H58" s="143">
        <f t="shared" ca="1" si="82"/>
        <v>0</v>
      </c>
      <c r="I58" s="143">
        <f t="shared" ca="1" si="82"/>
        <v>0</v>
      </c>
      <c r="J58" s="143">
        <f t="shared" ca="1" si="82"/>
        <v>0</v>
      </c>
      <c r="K58" s="143">
        <f t="shared" ca="1" si="82"/>
        <v>9.9387527839643663E-2</v>
      </c>
      <c r="L58" s="143">
        <f t="shared" ca="1" si="82"/>
        <v>0.26893095768374164</v>
      </c>
      <c r="M58" s="143">
        <f t="shared" ca="1" si="82"/>
        <v>0.13836302895322941</v>
      </c>
      <c r="N58" s="143">
        <f t="shared" ca="1" si="82"/>
        <v>0.11108017817371939</v>
      </c>
      <c r="O58" s="143">
        <f t="shared" ca="1" si="82"/>
        <v>0</v>
      </c>
      <c r="P58" s="143">
        <f t="shared" ca="1" si="82"/>
        <v>0</v>
      </c>
      <c r="Q58" s="143">
        <f t="shared" ca="1" si="82"/>
        <v>0</v>
      </c>
      <c r="R58" s="143">
        <f t="shared" ca="1" si="82"/>
        <v>0.10523385300668152</v>
      </c>
      <c r="S58" s="143">
        <f t="shared" ca="1" si="82"/>
        <v>0.13641425389755013</v>
      </c>
      <c r="T58" s="143">
        <f t="shared" ca="1" si="82"/>
        <v>0.16174832962138086</v>
      </c>
      <c r="U58" s="143">
        <f t="shared" ca="1" si="82"/>
        <v>0.18318485523385303</v>
      </c>
      <c r="V58" s="143">
        <f t="shared" ca="1" si="82"/>
        <v>0.14420935412026728</v>
      </c>
      <c r="W58" s="143">
        <f t="shared" ca="1" si="82"/>
        <v>0.10523385300668152</v>
      </c>
      <c r="X58" s="143">
        <f t="shared" ca="1" si="82"/>
        <v>6.6258351893095771E-2</v>
      </c>
      <c r="Y58" s="143">
        <f t="shared" ca="1" si="82"/>
        <v>3.1180400890868598E-2</v>
      </c>
      <c r="Z58" s="143">
        <f t="shared" ca="1" si="82"/>
        <v>1.9487750556792874E-2</v>
      </c>
      <c r="AA58" s="143">
        <f t="shared" ca="1" si="82"/>
        <v>0</v>
      </c>
      <c r="AB58" s="143">
        <f t="shared" ca="1" si="82"/>
        <v>0</v>
      </c>
      <c r="AD58" s="125"/>
      <c r="AE58" s="64"/>
      <c r="AF58" s="64"/>
      <c r="AG58" s="64"/>
      <c r="AH58" s="64"/>
      <c r="AI58" s="64"/>
      <c r="AJ58" s="68" t="str">
        <f t="shared" si="48"/>
        <v>KZ7</v>
      </c>
      <c r="AK58" s="68" t="str">
        <f t="shared" si="48"/>
        <v>z Wrocławia</v>
      </c>
      <c r="AL58" s="144">
        <f>IFERROR(AVERAGEIFS('BAZA DANYCH'!$K:$K,'BAZA DANYCH'!$E:$E,$B58,'BAZA DANYCH'!$I:$I,$C58),0)</f>
        <v>99.428571428571431</v>
      </c>
      <c r="AM58" s="145">
        <f>IFERROR(COUNTIFS('BAZA DANYCH'!$E:$E,$B58,'BAZA DANYCH'!$S:$S,AM$46,'BAZA DANYCH'!$I:$I,$C58),0)</f>
        <v>0</v>
      </c>
      <c r="AN58" s="145">
        <f>IFERROR(COUNTIFS('BAZA DANYCH'!$E:$E,$B58,'BAZA DANYCH'!$S:$S,AN$46,'BAZA DANYCH'!$I:$I,$C58),0)</f>
        <v>1</v>
      </c>
      <c r="AO58" s="145">
        <f>IFERROR(COUNTIFS('BAZA DANYCH'!$E:$E,$B58,'BAZA DANYCH'!$S:$S,AO$46,'BAZA DANYCH'!$I:$I,$C58),0)</f>
        <v>0</v>
      </c>
      <c r="AP58" s="145">
        <f>IFERROR(COUNTIFS('BAZA DANYCH'!$E:$E,$B58,'BAZA DANYCH'!$S:$S,AP$46,'BAZA DANYCH'!$I:$I,$C58),0)</f>
        <v>1</v>
      </c>
      <c r="AQ58" s="145">
        <f>IFERROR(COUNTIFS('BAZA DANYCH'!$E:$E,$B58,'BAZA DANYCH'!$S:$S,AQ$46,'BAZA DANYCH'!$I:$I,$C58),0)</f>
        <v>1</v>
      </c>
      <c r="AR58" s="145">
        <f>IFERROR(COUNTIFS('BAZA DANYCH'!$E:$E,$B58,'BAZA DANYCH'!$S:$S,AR$46,'BAZA DANYCH'!$I:$I,$C58),0)</f>
        <v>1</v>
      </c>
      <c r="AS58" s="145">
        <f>IFERROR(COUNTIFS('BAZA DANYCH'!$E:$E,$B58,'BAZA DANYCH'!$S:$S,AS$46,'BAZA DANYCH'!$I:$I,$C58),0)</f>
        <v>1</v>
      </c>
      <c r="AT58" s="145">
        <f>IFERROR(COUNTIFS('BAZA DANYCH'!$E:$E,$B58,'BAZA DANYCH'!$S:$S,AT$46,'BAZA DANYCH'!$I:$I,$C58),0)</f>
        <v>1</v>
      </c>
      <c r="AU58" s="146">
        <f t="shared" ca="1" si="49"/>
        <v>13</v>
      </c>
      <c r="AV58" s="68" t="str">
        <f t="shared" si="46"/>
        <v>KZ7</v>
      </c>
      <c r="AW58" s="68" t="str">
        <f t="shared" si="46"/>
        <v>z Wrocławia</v>
      </c>
      <c r="AX58" s="144">
        <f>IFERROR(AVERAGEIFS('BAZA DANYCH'!$M:$M,'BAZA DANYCH'!$E:$E,$B58,'BAZA DANYCH'!$I:$I,$C58),0)</f>
        <v>513.14285714285711</v>
      </c>
      <c r="AY58" s="145">
        <f>IFERROR(AVERAGEIFS('BAZA DANYCH'!$M:$M,'BAZA DANYCH'!$E:$E,$B58,'BAZA DANYCH'!$S:$S,AY$46,'BAZA DANYCH'!$I:$I,$C58),0)</f>
        <v>0</v>
      </c>
      <c r="AZ58" s="145">
        <f>IFERROR(AVERAGEIFS('BAZA DANYCH'!$M:$M,'BAZA DANYCH'!$E:$E,$B58,'BAZA DANYCH'!$S:$S,AZ$46,'BAZA DANYCH'!$I:$I,$C58),0)</f>
        <v>456</v>
      </c>
      <c r="BA58" s="145">
        <f>IFERROR(AVERAGEIFS('BAZA DANYCH'!$M:$M,'BAZA DANYCH'!$E:$E,$B58,'BAZA DANYCH'!$S:$S,BA$46,'BAZA DANYCH'!$I:$I,$C58),0)</f>
        <v>0</v>
      </c>
      <c r="BB58" s="145">
        <f>IFERROR(AVERAGEIFS('BAZA DANYCH'!$M:$M,'BAZA DANYCH'!$E:$E,$B58,'BAZA DANYCH'!$S:$S,BB$46,'BAZA DANYCH'!$I:$I,$C58),0)</f>
        <v>656</v>
      </c>
      <c r="BC58" s="145">
        <f>IFERROR(AVERAGEIFS('BAZA DANYCH'!$M:$M,'BAZA DANYCH'!$E:$E,$B58,'BAZA DANYCH'!$S:$S,BC$46,'BAZA DANYCH'!$I:$I,$C58),0)</f>
        <v>656</v>
      </c>
      <c r="BD58" s="145">
        <f>IFERROR(AVERAGEIFS('BAZA DANYCH'!$M:$M,'BAZA DANYCH'!$E:$E,$B58,'BAZA DANYCH'!$S:$S,BD$46,'BAZA DANYCH'!$I:$I,$C58),0)</f>
        <v>456</v>
      </c>
      <c r="BE58" s="145">
        <f>IFERROR(AVERAGEIFS('BAZA DANYCH'!$M:$M,'BAZA DANYCH'!$E:$E,$B58,'BAZA DANYCH'!$S:$S,BE$46,'BAZA DANYCH'!$I:$I,$C58),0)</f>
        <v>456</v>
      </c>
      <c r="BF58" s="145">
        <f>IFERROR(AVERAGEIFS('BAZA DANYCH'!$M:$M,'BAZA DANYCH'!$E:$E,$B58,'BAZA DANYCH'!$S:$S,BF$46,'BAZA DANYCH'!$I:$I,$C58),0)</f>
        <v>456</v>
      </c>
      <c r="BG58" s="64"/>
      <c r="BH58" s="124">
        <f t="shared" ca="1" si="50"/>
        <v>6670.8571428571404</v>
      </c>
      <c r="BI58" s="147">
        <f t="shared" ca="1" si="51"/>
        <v>0</v>
      </c>
      <c r="BJ58" s="147">
        <f t="shared" ca="1" si="47"/>
        <v>0</v>
      </c>
      <c r="BK58" s="147">
        <f t="shared" ca="1" si="47"/>
        <v>0</v>
      </c>
      <c r="BL58" s="147">
        <f t="shared" ca="1" si="47"/>
        <v>0</v>
      </c>
      <c r="BM58" s="147">
        <f t="shared" ca="1" si="47"/>
        <v>0</v>
      </c>
      <c r="BN58" s="147">
        <f t="shared" ca="1" si="47"/>
        <v>0</v>
      </c>
      <c r="BO58" s="147">
        <f t="shared" ca="1" si="47"/>
        <v>513.14285714285711</v>
      </c>
      <c r="BP58" s="147">
        <f t="shared" ca="1" si="47"/>
        <v>513.14285714285711</v>
      </c>
      <c r="BQ58" s="147">
        <f t="shared" ca="1" si="47"/>
        <v>513.14285714285711</v>
      </c>
      <c r="BR58" s="147">
        <f t="shared" ca="1" si="47"/>
        <v>513.14285714285711</v>
      </c>
      <c r="BS58" s="147">
        <f t="shared" ca="1" si="47"/>
        <v>0</v>
      </c>
      <c r="BT58" s="147">
        <f t="shared" ca="1" si="47"/>
        <v>0</v>
      </c>
      <c r="BU58" s="147">
        <f t="shared" ca="1" si="47"/>
        <v>0</v>
      </c>
      <c r="BV58" s="147">
        <f t="shared" ca="1" si="47"/>
        <v>513.14285714285711</v>
      </c>
      <c r="BW58" s="147">
        <f t="shared" ca="1" si="47"/>
        <v>513.14285714285711</v>
      </c>
      <c r="BX58" s="147">
        <f t="shared" ca="1" si="47"/>
        <v>513.14285714285711</v>
      </c>
      <c r="BY58" s="147">
        <f t="shared" ca="1" si="47"/>
        <v>513.14285714285711</v>
      </c>
      <c r="BZ58" s="147">
        <f t="shared" ca="1" si="47"/>
        <v>513.14285714285711</v>
      </c>
      <c r="CA58" s="147">
        <f t="shared" ca="1" si="47"/>
        <v>513.14285714285711</v>
      </c>
      <c r="CB58" s="147">
        <f t="shared" ca="1" si="47"/>
        <v>513.14285714285711</v>
      </c>
      <c r="CC58" s="147">
        <f t="shared" ca="1" si="47"/>
        <v>513.14285714285711</v>
      </c>
      <c r="CD58" s="147">
        <f t="shared" ca="1" si="47"/>
        <v>513.14285714285711</v>
      </c>
      <c r="CE58" s="147">
        <f t="shared" ca="1" si="47"/>
        <v>0</v>
      </c>
      <c r="CF58" s="147">
        <f t="shared" ca="1" si="47"/>
        <v>0</v>
      </c>
    </row>
    <row r="59" spans="2:84" x14ac:dyDescent="0.25">
      <c r="B59" s="68" t="str">
        <f>STATYSTYKI!B117</f>
        <v>KZ7</v>
      </c>
      <c r="C59" s="68" t="str">
        <f>STATYSTYKI!C117</f>
        <v>do Wrocławia</v>
      </c>
      <c r="D59" s="143">
        <f ca="1">IF(BH59=0,0%,D22/BH59)</f>
        <v>0.13935904550499448</v>
      </c>
      <c r="E59" s="143">
        <f t="shared" ref="E59" ca="1" si="83">IF(BI59=0,0%,E22/BI59)</f>
        <v>0</v>
      </c>
      <c r="F59" s="143">
        <f t="shared" ref="F59" ca="1" si="84">IF(BJ59=0,0%,F22/BJ59)</f>
        <v>0</v>
      </c>
      <c r="G59" s="143">
        <f t="shared" ref="G59" ca="1" si="85">IF(BK59=0,0%,G22/BK59)</f>
        <v>0</v>
      </c>
      <c r="H59" s="143">
        <f t="shared" ref="H59" ca="1" si="86">IF(BL59=0,0%,H22/BL59)</f>
        <v>0</v>
      </c>
      <c r="I59" s="143">
        <f t="shared" ref="I59" ca="1" si="87">IF(BM59=0,0%,I22/BM59)</f>
        <v>0</v>
      </c>
      <c r="J59" s="143">
        <f t="shared" ref="J59" ca="1" si="88">IF(BN59=0,0%,J22/BN59)</f>
        <v>0</v>
      </c>
      <c r="K59" s="143">
        <f t="shared" ref="K59" ca="1" si="89">IF(BO59=0,0%,K22/BO59)</f>
        <v>0.12175707547169812</v>
      </c>
      <c r="L59" s="143">
        <f t="shared" ref="L59" ca="1" si="90">IF(BP59=0,0%,L22/BP59)</f>
        <v>0.33225235849056606</v>
      </c>
      <c r="M59" s="143">
        <f t="shared" ref="M59" ca="1" si="91">IF(BQ59=0,0%,M22/BQ59)</f>
        <v>0.17128537735849056</v>
      </c>
      <c r="N59" s="143">
        <f t="shared" ref="N59" ca="1" si="92">IF(BR59=0,0%,N22/BR59)</f>
        <v>0.13620283018867926</v>
      </c>
      <c r="O59" s="143">
        <f t="shared" ref="O59" ca="1" si="93">IF(BS59=0,0%,O22/BS59)</f>
        <v>0.1300117924528302</v>
      </c>
      <c r="P59" s="143">
        <f t="shared" ref="P59" ca="1" si="94">IF(BT59=0,0%,P22/BT59)</f>
        <v>0.12175707547169812</v>
      </c>
      <c r="Q59" s="143">
        <f t="shared" ref="Q59" ca="1" si="95">IF(BU59=0,0%,Q22/BU59)</f>
        <v>0.11762971698113207</v>
      </c>
      <c r="R59" s="143">
        <f t="shared" ref="R59" ca="1" si="96">IF(BV59=0,0%,R22/BV59)</f>
        <v>0.12794811320754718</v>
      </c>
      <c r="S59" s="143">
        <f t="shared" ref="S59" ca="1" si="97">IF(BW59=0,0%,S22/BW59)</f>
        <v>0.16715801886792453</v>
      </c>
      <c r="T59" s="143">
        <f t="shared" ref="T59" ca="1" si="98">IF(BX59=0,0%,T22/BX59)</f>
        <v>0.20017688679245282</v>
      </c>
      <c r="U59" s="143">
        <f t="shared" ref="U59" ca="1" si="99">IF(BY59=0,0%,U22/BY59)</f>
        <v>0.22494103773584906</v>
      </c>
      <c r="V59" s="143">
        <f t="shared" ref="V59" ca="1" si="100">IF(BZ59=0,0%,V22/BZ59)</f>
        <v>0.17747641509433962</v>
      </c>
      <c r="W59" s="143">
        <f t="shared" ref="W59" ca="1" si="101">IF(CA59=0,0%,W22/CA59)</f>
        <v>0.1300117924528302</v>
      </c>
      <c r="X59" s="143">
        <f t="shared" ref="X59" ca="1" si="102">IF(CB59=0,0%,X22/CB59)</f>
        <v>8.2547169811320764E-2</v>
      </c>
      <c r="Y59" s="143">
        <f t="shared" ref="Y59" ca="1" si="103">IF(CC59=0,0%,Y22/CC59)</f>
        <v>3.920990566037736E-2</v>
      </c>
      <c r="Z59" s="143">
        <f t="shared" ref="Z59" ca="1" si="104">IF(CD59=0,0%,Z22/CD59)</f>
        <v>2.2700471698113209E-2</v>
      </c>
      <c r="AA59" s="143">
        <f t="shared" ref="AA59" ca="1" si="105">IF(CE59=0,0%,AA22/CE59)</f>
        <v>1.4445754716981132E-2</v>
      </c>
      <c r="AB59" s="143">
        <f t="shared" ref="AB59" ca="1" si="106">IF(CF59=0,0%,AB22/CF59)</f>
        <v>0</v>
      </c>
      <c r="AD59" s="125"/>
      <c r="AE59" s="64"/>
      <c r="AF59" s="64"/>
      <c r="AG59" s="64"/>
      <c r="AH59" s="64"/>
      <c r="AI59" s="64"/>
      <c r="AJ59" s="68" t="str">
        <f t="shared" si="48"/>
        <v>KZ7</v>
      </c>
      <c r="AK59" s="68" t="str">
        <f t="shared" si="48"/>
        <v>do Wrocławia</v>
      </c>
      <c r="AL59" s="144">
        <f>IFERROR(AVERAGEIFS('BAZA DANYCH'!$K:$K,'BAZA DANYCH'!$E:$E,$B59,'BAZA DANYCH'!$I:$I,$C59),0)</f>
        <v>106</v>
      </c>
      <c r="AM59" s="145">
        <f>IFERROR(COUNTIFS('BAZA DANYCH'!$E:$E,$B59,'BAZA DANYCH'!$S:$S,AM$46,'BAZA DANYCH'!$I:$I,$C59),0)</f>
        <v>2</v>
      </c>
      <c r="AN59" s="145">
        <f>IFERROR(COUNTIFS('BAZA DANYCH'!$E:$E,$B59,'BAZA DANYCH'!$S:$S,AN$46,'BAZA DANYCH'!$I:$I,$C59),0)</f>
        <v>1</v>
      </c>
      <c r="AO59" s="145">
        <f>IFERROR(COUNTIFS('BAZA DANYCH'!$E:$E,$B59,'BAZA DANYCH'!$S:$S,AO$46,'BAZA DANYCH'!$I:$I,$C59),0)</f>
        <v>1</v>
      </c>
      <c r="AP59" s="145">
        <f>IFERROR(COUNTIFS('BAZA DANYCH'!$E:$E,$B59,'BAZA DANYCH'!$S:$S,AP$46,'BAZA DANYCH'!$I:$I,$C59),0)</f>
        <v>1</v>
      </c>
      <c r="AQ59" s="145">
        <f>IFERROR(COUNTIFS('BAZA DANYCH'!$E:$E,$B59,'BAZA DANYCH'!$S:$S,AQ$46,'BAZA DANYCH'!$I:$I,$C59),0)</f>
        <v>0</v>
      </c>
      <c r="AR59" s="145">
        <f>IFERROR(COUNTIFS('BAZA DANYCH'!$E:$E,$B59,'BAZA DANYCH'!$S:$S,AR$46,'BAZA DANYCH'!$I:$I,$C59),0)</f>
        <v>0</v>
      </c>
      <c r="AS59" s="145">
        <f>IFERROR(COUNTIFS('BAZA DANYCH'!$E:$E,$B59,'BAZA DANYCH'!$S:$S,AS$46,'BAZA DANYCH'!$I:$I,$C59),0)</f>
        <v>1</v>
      </c>
      <c r="AT59" s="145">
        <f>IFERROR(COUNTIFS('BAZA DANYCH'!$E:$E,$B59,'BAZA DANYCH'!$S:$S,AT$46,'BAZA DANYCH'!$I:$I,$C59),0)</f>
        <v>1</v>
      </c>
      <c r="AU59" s="146">
        <f t="shared" ca="1" si="49"/>
        <v>15</v>
      </c>
      <c r="AV59" s="68" t="str">
        <f t="shared" si="46"/>
        <v>KZ7</v>
      </c>
      <c r="AW59" s="68" t="str">
        <f t="shared" si="46"/>
        <v>do Wrocławia</v>
      </c>
      <c r="AX59" s="144">
        <f>IFERROR(AVERAGEIFS('BAZA DANYCH'!$M:$M,'BAZA DANYCH'!$E:$E,$B59,'BAZA DANYCH'!$I:$I,$C59),0)</f>
        <v>484.57142857142856</v>
      </c>
      <c r="AY59" s="145">
        <f>IFERROR(AVERAGEIFS('BAZA DANYCH'!$M:$M,'BAZA DANYCH'!$E:$E,$B59,'BAZA DANYCH'!$S:$S,AY$46,'BAZA DANYCH'!$I:$I,$C59),0)</f>
        <v>456</v>
      </c>
      <c r="AZ59" s="145">
        <f>IFERROR(AVERAGEIFS('BAZA DANYCH'!$M:$M,'BAZA DANYCH'!$E:$E,$B59,'BAZA DANYCH'!$S:$S,AZ$46,'BAZA DANYCH'!$I:$I,$C59),0)</f>
        <v>656</v>
      </c>
      <c r="BA59" s="145">
        <f>IFERROR(AVERAGEIFS('BAZA DANYCH'!$M:$M,'BAZA DANYCH'!$E:$E,$B59,'BAZA DANYCH'!$S:$S,BA$46,'BAZA DANYCH'!$I:$I,$C59),0)</f>
        <v>456</v>
      </c>
      <c r="BB59" s="145">
        <f>IFERROR(AVERAGEIFS('BAZA DANYCH'!$M:$M,'BAZA DANYCH'!$E:$E,$B59,'BAZA DANYCH'!$S:$S,BB$46,'BAZA DANYCH'!$I:$I,$C59),0)</f>
        <v>456</v>
      </c>
      <c r="BC59" s="145">
        <f>IFERROR(AVERAGEIFS('BAZA DANYCH'!$M:$M,'BAZA DANYCH'!$E:$E,$B59,'BAZA DANYCH'!$S:$S,BC$46,'BAZA DANYCH'!$I:$I,$C59),0)</f>
        <v>0</v>
      </c>
      <c r="BD59" s="145">
        <f>IFERROR(AVERAGEIFS('BAZA DANYCH'!$M:$M,'BAZA DANYCH'!$E:$E,$B59,'BAZA DANYCH'!$S:$S,BD$46,'BAZA DANYCH'!$I:$I,$C59),0)</f>
        <v>0</v>
      </c>
      <c r="BE59" s="145">
        <f>IFERROR(AVERAGEIFS('BAZA DANYCH'!$M:$M,'BAZA DANYCH'!$E:$E,$B59,'BAZA DANYCH'!$S:$S,BE$46,'BAZA DANYCH'!$I:$I,$C59),0)</f>
        <v>456</v>
      </c>
      <c r="BF59" s="145">
        <f>IFERROR(AVERAGEIFS('BAZA DANYCH'!$M:$M,'BAZA DANYCH'!$E:$E,$B59,'BAZA DANYCH'!$S:$S,BF$46,'BAZA DANYCH'!$I:$I,$C59),0)</f>
        <v>456</v>
      </c>
      <c r="BG59" s="64"/>
      <c r="BH59" s="124">
        <f t="shared" ca="1" si="50"/>
        <v>8237.7142857142844</v>
      </c>
      <c r="BI59" s="147">
        <f t="shared" ca="1" si="51"/>
        <v>0</v>
      </c>
      <c r="BJ59" s="147">
        <f t="shared" ca="1" si="47"/>
        <v>0</v>
      </c>
      <c r="BK59" s="147">
        <f t="shared" ca="1" si="47"/>
        <v>0</v>
      </c>
      <c r="BL59" s="147">
        <f t="shared" ref="BL59:CA65" ca="1" si="107">ROUND(BL$45*$AU59,0)*$AX59</f>
        <v>0</v>
      </c>
      <c r="BM59" s="147">
        <f t="shared" ca="1" si="107"/>
        <v>0</v>
      </c>
      <c r="BN59" s="147">
        <f t="shared" ca="1" si="107"/>
        <v>0</v>
      </c>
      <c r="BO59" s="147">
        <f t="shared" ca="1" si="107"/>
        <v>484.57142857142856</v>
      </c>
      <c r="BP59" s="147">
        <f t="shared" ca="1" si="107"/>
        <v>484.57142857142856</v>
      </c>
      <c r="BQ59" s="147">
        <f t="shared" ca="1" si="107"/>
        <v>484.57142857142856</v>
      </c>
      <c r="BR59" s="147">
        <f t="shared" ca="1" si="107"/>
        <v>484.57142857142856</v>
      </c>
      <c r="BS59" s="147">
        <f t="shared" ca="1" si="107"/>
        <v>484.57142857142856</v>
      </c>
      <c r="BT59" s="147">
        <f t="shared" ca="1" si="107"/>
        <v>484.57142857142856</v>
      </c>
      <c r="BU59" s="147">
        <f t="shared" ca="1" si="107"/>
        <v>484.57142857142856</v>
      </c>
      <c r="BV59" s="147">
        <f t="shared" ca="1" si="107"/>
        <v>484.57142857142856</v>
      </c>
      <c r="BW59" s="147">
        <f t="shared" ca="1" si="107"/>
        <v>484.57142857142856</v>
      </c>
      <c r="BX59" s="147">
        <f t="shared" ca="1" si="107"/>
        <v>484.57142857142856</v>
      </c>
      <c r="BY59" s="147">
        <f t="shared" ca="1" si="107"/>
        <v>484.57142857142856</v>
      </c>
      <c r="BZ59" s="147">
        <f t="shared" ca="1" si="107"/>
        <v>484.57142857142856</v>
      </c>
      <c r="CA59" s="147">
        <f t="shared" ca="1" si="107"/>
        <v>484.57142857142856</v>
      </c>
      <c r="CB59" s="147">
        <f t="shared" ref="CB59:CF65" ca="1" si="108">ROUND(CB$45*$AU59,0)*$AX59</f>
        <v>484.57142857142856</v>
      </c>
      <c r="CC59" s="147">
        <f t="shared" ca="1" si="108"/>
        <v>484.57142857142856</v>
      </c>
      <c r="CD59" s="147">
        <f t="shared" ca="1" si="108"/>
        <v>484.57142857142856</v>
      </c>
      <c r="CE59" s="147">
        <f t="shared" ca="1" si="108"/>
        <v>484.57142857142856</v>
      </c>
      <c r="CF59" s="147">
        <f t="shared" ca="1" si="108"/>
        <v>0</v>
      </c>
    </row>
    <row r="60" spans="2:84" x14ac:dyDescent="0.25">
      <c r="B60" s="68" t="str">
        <f>STATYSTYKI!B118</f>
        <v>KZ9</v>
      </c>
      <c r="C60" s="68" t="str">
        <f>STATYSTYKI!C118</f>
        <v>z Wrocławia</v>
      </c>
      <c r="D60" s="143">
        <f ca="1">IF(BH60=0,0%,D24/BH60)</f>
        <v>0.10851803745757742</v>
      </c>
      <c r="E60" s="143">
        <f t="shared" ref="E60:AB60" ca="1" si="109">IF(BI60=0,0%,E24/BI60)</f>
        <v>0</v>
      </c>
      <c r="F60" s="143">
        <f t="shared" ca="1" si="109"/>
        <v>0</v>
      </c>
      <c r="G60" s="143">
        <f t="shared" ca="1" si="109"/>
        <v>0</v>
      </c>
      <c r="H60" s="143">
        <f t="shared" ca="1" si="109"/>
        <v>0</v>
      </c>
      <c r="I60" s="143">
        <f t="shared" ca="1" si="109"/>
        <v>6.3791008505467801E-3</v>
      </c>
      <c r="J60" s="143">
        <f t="shared" ca="1" si="109"/>
        <v>5.1032806804374241E-2</v>
      </c>
      <c r="K60" s="143">
        <f t="shared" ca="1" si="109"/>
        <v>0.16160388821385177</v>
      </c>
      <c r="L60" s="143">
        <f t="shared" ca="1" si="109"/>
        <v>0.22007897934386392</v>
      </c>
      <c r="M60" s="143">
        <f t="shared" ca="1" si="109"/>
        <v>0.11376063183475091</v>
      </c>
      <c r="N60" s="143">
        <f t="shared" ca="1" si="109"/>
        <v>9.0370595382746055E-2</v>
      </c>
      <c r="O60" s="143">
        <f t="shared" ca="1" si="109"/>
        <v>0.17436208991494531</v>
      </c>
      <c r="P60" s="143">
        <f t="shared" ca="1" si="109"/>
        <v>0.16160388821385177</v>
      </c>
      <c r="Q60" s="143">
        <f t="shared" ca="1" si="109"/>
        <v>0.15735115431348726</v>
      </c>
      <c r="R60" s="143">
        <f t="shared" ca="1" si="109"/>
        <v>0.1701093560145808</v>
      </c>
      <c r="S60" s="143">
        <f t="shared" ca="1" si="109"/>
        <v>0.11057108140947752</v>
      </c>
      <c r="T60" s="143">
        <f t="shared" ca="1" si="109"/>
        <v>0.13289793438639125</v>
      </c>
      <c r="U60" s="143">
        <f t="shared" ca="1" si="109"/>
        <v>9.9939246658566225E-2</v>
      </c>
      <c r="V60" s="143">
        <f t="shared" ca="1" si="109"/>
        <v>0.11801336573511544</v>
      </c>
      <c r="W60" s="143">
        <f t="shared" ca="1" si="109"/>
        <v>8.6117861482381527E-2</v>
      </c>
      <c r="X60" s="143">
        <f t="shared" ca="1" si="109"/>
        <v>0.10844471445929527</v>
      </c>
      <c r="Y60" s="143">
        <f t="shared" ca="1" si="109"/>
        <v>5.3159173754556505E-2</v>
      </c>
      <c r="Z60" s="143">
        <f t="shared" ca="1" si="109"/>
        <v>2.9769137302551641E-2</v>
      </c>
      <c r="AA60" s="143">
        <f t="shared" ca="1" si="109"/>
        <v>2.12636695018226E-2</v>
      </c>
      <c r="AB60" s="143">
        <f t="shared" ca="1" si="109"/>
        <v>4.2527339003645198E-3</v>
      </c>
      <c r="AD60" s="125"/>
      <c r="AE60" s="64"/>
      <c r="AF60" s="64"/>
      <c r="AG60" s="64"/>
      <c r="AH60" s="64"/>
      <c r="AI60" s="64"/>
      <c r="AJ60" s="68" t="str">
        <f t="shared" si="48"/>
        <v>KZ9</v>
      </c>
      <c r="AK60" s="68" t="str">
        <f t="shared" si="48"/>
        <v>z Wrocławia</v>
      </c>
      <c r="AL60" s="144">
        <f>IFERROR(AVERAGEIFS('BAZA DANYCH'!$K:$K,'BAZA DANYCH'!$E:$E,$B60,'BAZA DANYCH'!$I:$I,$C60),0)</f>
        <v>71.642857142857139</v>
      </c>
      <c r="AM60" s="145">
        <f>IFERROR(COUNTIFS('BAZA DANYCH'!$E:$E,$B60,'BAZA DANYCH'!$S:$S,AM$46,'BAZA DANYCH'!$I:$I,$C60),0)</f>
        <v>2</v>
      </c>
      <c r="AN60" s="145">
        <f>IFERROR(COUNTIFS('BAZA DANYCH'!$E:$E,$B60,'BAZA DANYCH'!$S:$S,AN$46,'BAZA DANYCH'!$I:$I,$C60),0)</f>
        <v>1</v>
      </c>
      <c r="AO60" s="145">
        <f>IFERROR(COUNTIFS('BAZA DANYCH'!$E:$E,$B60,'BAZA DANYCH'!$S:$S,AO$46,'BAZA DANYCH'!$I:$I,$C60),0)</f>
        <v>2</v>
      </c>
      <c r="AP60" s="145">
        <f>IFERROR(COUNTIFS('BAZA DANYCH'!$E:$E,$B60,'BAZA DANYCH'!$S:$S,AP$46,'BAZA DANYCH'!$I:$I,$C60),0)</f>
        <v>1</v>
      </c>
      <c r="AQ60" s="145">
        <f>IFERROR(COUNTIFS('BAZA DANYCH'!$E:$E,$B60,'BAZA DANYCH'!$S:$S,AQ$46,'BAZA DANYCH'!$I:$I,$C60),0)</f>
        <v>1</v>
      </c>
      <c r="AR60" s="145">
        <f>IFERROR(COUNTIFS('BAZA DANYCH'!$E:$E,$B60,'BAZA DANYCH'!$S:$S,AR$46,'BAZA DANYCH'!$I:$I,$C60),0)</f>
        <v>2</v>
      </c>
      <c r="AS60" s="145">
        <f>IFERROR(COUNTIFS('BAZA DANYCH'!$E:$E,$B60,'BAZA DANYCH'!$S:$S,AS$46,'BAZA DANYCH'!$I:$I,$C60),0)</f>
        <v>2</v>
      </c>
      <c r="AT60" s="145">
        <f>IFERROR(COUNTIFS('BAZA DANYCH'!$E:$E,$B60,'BAZA DANYCH'!$S:$S,AT$46,'BAZA DANYCH'!$I:$I,$C60),0)</f>
        <v>2</v>
      </c>
      <c r="AU60" s="146">
        <f t="shared" ca="1" si="49"/>
        <v>28</v>
      </c>
      <c r="AV60" s="68" t="str">
        <f t="shared" si="46"/>
        <v>KZ9</v>
      </c>
      <c r="AW60" s="68" t="str">
        <f t="shared" si="46"/>
        <v>z Wrocławia</v>
      </c>
      <c r="AX60" s="144">
        <f>IFERROR(AVERAGEIFS('BAZA DANYCH'!$M:$M,'BAZA DANYCH'!$E:$E,$B60,'BAZA DANYCH'!$I:$I,$C60),0)</f>
        <v>470.28571428571428</v>
      </c>
      <c r="AY60" s="145">
        <f>IFERROR(AVERAGEIFS('BAZA DANYCH'!$M:$M,'BAZA DANYCH'!$E:$E,$B60,'BAZA DANYCH'!$S:$S,AY$46,'BAZA DANYCH'!$I:$I,$C60),0)</f>
        <v>456</v>
      </c>
      <c r="AZ60" s="145">
        <f>IFERROR(AVERAGEIFS('BAZA DANYCH'!$M:$M,'BAZA DANYCH'!$E:$E,$B60,'BAZA DANYCH'!$S:$S,AZ$46,'BAZA DANYCH'!$I:$I,$C60),0)</f>
        <v>456</v>
      </c>
      <c r="BA60" s="145">
        <f>IFERROR(AVERAGEIFS('BAZA DANYCH'!$M:$M,'BAZA DANYCH'!$E:$E,$B60,'BAZA DANYCH'!$S:$S,BA$46,'BAZA DANYCH'!$I:$I,$C60),0)</f>
        <v>456</v>
      </c>
      <c r="BB60" s="145">
        <f>IFERROR(AVERAGEIFS('BAZA DANYCH'!$M:$M,'BAZA DANYCH'!$E:$E,$B60,'BAZA DANYCH'!$S:$S,BB$46,'BAZA DANYCH'!$I:$I,$C60),0)</f>
        <v>656</v>
      </c>
      <c r="BC60" s="145">
        <f>IFERROR(AVERAGEIFS('BAZA DANYCH'!$M:$M,'BAZA DANYCH'!$E:$E,$B60,'BAZA DANYCH'!$S:$S,BC$46,'BAZA DANYCH'!$I:$I,$C60),0)</f>
        <v>456</v>
      </c>
      <c r="BD60" s="145">
        <f>IFERROR(AVERAGEIFS('BAZA DANYCH'!$M:$M,'BAZA DANYCH'!$E:$E,$B60,'BAZA DANYCH'!$S:$S,BD$46,'BAZA DANYCH'!$I:$I,$C60),0)</f>
        <v>456</v>
      </c>
      <c r="BE60" s="145">
        <f>IFERROR(AVERAGEIFS('BAZA DANYCH'!$M:$M,'BAZA DANYCH'!$E:$E,$B60,'BAZA DANYCH'!$S:$S,BE$46,'BAZA DANYCH'!$I:$I,$C60),0)</f>
        <v>456</v>
      </c>
      <c r="BF60" s="145">
        <f>IFERROR(AVERAGEIFS('BAZA DANYCH'!$M:$M,'BAZA DANYCH'!$E:$E,$B60,'BAZA DANYCH'!$S:$S,BF$46,'BAZA DANYCH'!$I:$I,$C60),0)</f>
        <v>456</v>
      </c>
      <c r="BG60" s="64"/>
      <c r="BH60" s="124">
        <f t="shared" ca="1" si="50"/>
        <v>13638.285714285714</v>
      </c>
      <c r="BI60" s="147">
        <f t="shared" ca="1" si="51"/>
        <v>0</v>
      </c>
      <c r="BJ60" s="147">
        <f t="shared" ca="1" si="51"/>
        <v>0</v>
      </c>
      <c r="BK60" s="147">
        <f t="shared" ca="1" si="51"/>
        <v>0</v>
      </c>
      <c r="BL60" s="147">
        <f t="shared" ca="1" si="51"/>
        <v>0</v>
      </c>
      <c r="BM60" s="147">
        <f t="shared" ca="1" si="51"/>
        <v>470.28571428571428</v>
      </c>
      <c r="BN60" s="147">
        <f t="shared" ca="1" si="51"/>
        <v>470.28571428571428</v>
      </c>
      <c r="BO60" s="147">
        <f t="shared" ca="1" si="51"/>
        <v>470.28571428571428</v>
      </c>
      <c r="BP60" s="147">
        <f t="shared" ca="1" si="51"/>
        <v>940.57142857142856</v>
      </c>
      <c r="BQ60" s="147">
        <f t="shared" ca="1" si="51"/>
        <v>940.57142857142856</v>
      </c>
      <c r="BR60" s="147">
        <f t="shared" ca="1" si="51"/>
        <v>940.57142857142856</v>
      </c>
      <c r="BS60" s="147">
        <f t="shared" ca="1" si="51"/>
        <v>470.28571428571428</v>
      </c>
      <c r="BT60" s="147">
        <f t="shared" ca="1" si="51"/>
        <v>470.28571428571428</v>
      </c>
      <c r="BU60" s="147">
        <f t="shared" ca="1" si="51"/>
        <v>470.28571428571428</v>
      </c>
      <c r="BV60" s="147">
        <f t="shared" ca="1" si="51"/>
        <v>470.28571428571428</v>
      </c>
      <c r="BW60" s="147">
        <f t="shared" ca="1" si="51"/>
        <v>940.57142857142856</v>
      </c>
      <c r="BX60" s="147">
        <f t="shared" ca="1" si="51"/>
        <v>940.57142857142856</v>
      </c>
      <c r="BY60" s="147">
        <f t="shared" ca="1" si="107"/>
        <v>1410.8571428571429</v>
      </c>
      <c r="BZ60" s="147">
        <f t="shared" ca="1" si="107"/>
        <v>940.57142857142856</v>
      </c>
      <c r="CA60" s="147">
        <f t="shared" ca="1" si="107"/>
        <v>940.57142857142856</v>
      </c>
      <c r="CB60" s="147">
        <f t="shared" ca="1" si="108"/>
        <v>470.28571428571428</v>
      </c>
      <c r="CC60" s="147">
        <f t="shared" ca="1" si="108"/>
        <v>470.28571428571428</v>
      </c>
      <c r="CD60" s="147">
        <f t="shared" ca="1" si="108"/>
        <v>470.28571428571428</v>
      </c>
      <c r="CE60" s="147">
        <f t="shared" ca="1" si="108"/>
        <v>470.28571428571428</v>
      </c>
      <c r="CF60" s="147">
        <f t="shared" ca="1" si="108"/>
        <v>470.28571428571428</v>
      </c>
    </row>
    <row r="61" spans="2:84" x14ac:dyDescent="0.25">
      <c r="B61" s="68" t="str">
        <f>STATYSTYKI!B119</f>
        <v>KZ9</v>
      </c>
      <c r="C61" s="68" t="str">
        <f>STATYSTYKI!C119</f>
        <v>do Wrocławia</v>
      </c>
      <c r="D61" s="143">
        <f ca="1">IF(BH61=0,0%,D25/BH61)</f>
        <v>0.1865414110429448</v>
      </c>
      <c r="E61" s="143">
        <f t="shared" ref="E61" ca="1" si="110">IF(BI61=0,0%,E25/BI61)</f>
        <v>0</v>
      </c>
      <c r="F61" s="143">
        <f t="shared" ref="F61" ca="1" si="111">IF(BJ61=0,0%,F25/BJ61)</f>
        <v>0</v>
      </c>
      <c r="G61" s="143">
        <f t="shared" ref="G61" ca="1" si="112">IF(BK61=0,0%,G25/BK61)</f>
        <v>0</v>
      </c>
      <c r="H61" s="143">
        <f t="shared" ref="H61" ca="1" si="113">IF(BL61=0,0%,H25/BL61)</f>
        <v>0</v>
      </c>
      <c r="I61" s="143">
        <f t="shared" ref="I61" ca="1" si="114">IF(BM61=0,0%,I25/BM61)</f>
        <v>0</v>
      </c>
      <c r="J61" s="143">
        <f t="shared" ref="J61" ca="1" si="115">IF(BN61=0,0%,J25/BN61)</f>
        <v>6.5375766871165641E-2</v>
      </c>
      <c r="K61" s="143">
        <f t="shared" ref="K61" ca="1" si="116">IF(BO61=0,0%,K25/BO61)</f>
        <v>0.21088957055214724</v>
      </c>
      <c r="L61" s="143">
        <f t="shared" ref="L61" ca="1" si="117">IF(BP61=0,0%,L25/BP61)</f>
        <v>0.57361963190184051</v>
      </c>
      <c r="M61" s="143">
        <f t="shared" ref="M61" ca="1" si="118">IF(BQ61=0,0%,M25/BQ61)</f>
        <v>0.29735429447852763</v>
      </c>
      <c r="N61" s="143">
        <f t="shared" ref="N61" ca="1" si="119">IF(BR61=0,0%,N25/BR61)</f>
        <v>0.2361963190184049</v>
      </c>
      <c r="O61" s="143">
        <f t="shared" ref="O61" ca="1" si="120">IF(BS61=0,0%,O25/BS61)</f>
        <v>0.22565184049079753</v>
      </c>
      <c r="P61" s="143">
        <f t="shared" ref="P61" ca="1" si="121">IF(BT61=0,0%,P25/BT61)</f>
        <v>0.20878067484662577</v>
      </c>
      <c r="Q61" s="143">
        <f t="shared" ref="Q61" ca="1" si="122">IF(BU61=0,0%,Q25/BU61)</f>
        <v>0.20456288343558282</v>
      </c>
      <c r="R61" s="143">
        <f t="shared" ref="R61" ca="1" si="123">IF(BV61=0,0%,R25/BV61)</f>
        <v>0.22354294478527606</v>
      </c>
      <c r="S61" s="143">
        <f t="shared" ref="S61" ca="1" si="124">IF(BW61=0,0%,S25/BW61)</f>
        <v>0.28891871165644173</v>
      </c>
      <c r="T61" s="143">
        <f t="shared" ref="T61" ca="1" si="125">IF(BX61=0,0%,T25/BX61)</f>
        <v>0.17292944785276074</v>
      </c>
      <c r="U61" s="143">
        <f t="shared" ref="U61" ca="1" si="126">IF(BY61=0,0%,U25/BY61)</f>
        <v>0.19507285276073619</v>
      </c>
      <c r="V61" s="143">
        <f t="shared" ref="V61" ca="1" si="127">IF(BZ61=0,0%,V25/BZ61)</f>
        <v>0.15289493865030673</v>
      </c>
      <c r="W61" s="143">
        <f t="shared" ref="W61" ca="1" si="128">IF(CA61=0,0%,W25/CA61)</f>
        <v>0.22565184049079753</v>
      </c>
      <c r="X61" s="143">
        <f t="shared" ref="X61" ca="1" si="129">IF(CB61=0,0%,X25/CB61)</f>
        <v>0.14129601226993865</v>
      </c>
      <c r="Y61" s="143">
        <f t="shared" ref="Y61" ca="1" si="130">IF(CC61=0,0%,Y25/CC61)</f>
        <v>6.7484662576687116E-2</v>
      </c>
      <c r="Z61" s="143">
        <f t="shared" ref="Z61" ca="1" si="131">IF(CD61=0,0%,Z25/CD61)</f>
        <v>4.0069018404907973E-2</v>
      </c>
      <c r="AA61" s="143">
        <f t="shared" ref="AA61" ca="1" si="132">IF(CE61=0,0%,AA25/CE61)</f>
        <v>2.7415644171779142E-2</v>
      </c>
      <c r="AB61" s="143">
        <f t="shared" ref="AB61" ca="1" si="133">IF(CF61=0,0%,AB25/CF61)</f>
        <v>6.3266871165644171E-3</v>
      </c>
      <c r="AD61" s="125"/>
      <c r="AE61" s="64"/>
      <c r="AF61" s="64"/>
      <c r="AG61" s="64"/>
      <c r="AH61" s="64"/>
      <c r="AI61" s="64"/>
      <c r="AJ61" s="68" t="str">
        <f t="shared" si="48"/>
        <v>KZ9</v>
      </c>
      <c r="AK61" s="68" t="str">
        <f t="shared" si="48"/>
        <v>do Wrocławia</v>
      </c>
      <c r="AL61" s="144">
        <f>IFERROR(AVERAGEIFS('BAZA DANYCH'!$K:$K,'BAZA DANYCH'!$E:$E,$B61,'BAZA DANYCH'!$I:$I,$C61),0)</f>
        <v>114.36363636363636</v>
      </c>
      <c r="AM61" s="145">
        <f>IFERROR(COUNTIFS('BAZA DANYCH'!$E:$E,$B61,'BAZA DANYCH'!$S:$S,AM$46,'BAZA DANYCH'!$I:$I,$C61),0)</f>
        <v>2</v>
      </c>
      <c r="AN61" s="145">
        <f>IFERROR(COUNTIFS('BAZA DANYCH'!$E:$E,$B61,'BAZA DANYCH'!$S:$S,AN$46,'BAZA DANYCH'!$I:$I,$C61),0)</f>
        <v>2</v>
      </c>
      <c r="AO61" s="145">
        <f>IFERROR(COUNTIFS('BAZA DANYCH'!$E:$E,$B61,'BAZA DANYCH'!$S:$S,AO$46,'BAZA DANYCH'!$I:$I,$C61),0)</f>
        <v>1</v>
      </c>
      <c r="AP61" s="145">
        <f>IFERROR(COUNTIFS('BAZA DANYCH'!$E:$E,$B61,'BAZA DANYCH'!$S:$S,AP$46,'BAZA DANYCH'!$I:$I,$C61),0)</f>
        <v>1</v>
      </c>
      <c r="AQ61" s="145">
        <f>IFERROR(COUNTIFS('BAZA DANYCH'!$E:$E,$B61,'BAZA DANYCH'!$S:$S,AQ$46,'BAZA DANYCH'!$I:$I,$C61),0)</f>
        <v>1</v>
      </c>
      <c r="AR61" s="145">
        <f>IFERROR(COUNTIFS('BAZA DANYCH'!$E:$E,$B61,'BAZA DANYCH'!$S:$S,AR$46,'BAZA DANYCH'!$I:$I,$C61),0)</f>
        <v>1</v>
      </c>
      <c r="AS61" s="145">
        <f>IFERROR(COUNTIFS('BAZA DANYCH'!$E:$E,$B61,'BAZA DANYCH'!$S:$S,AS$46,'BAZA DANYCH'!$I:$I,$C61),0)</f>
        <v>2</v>
      </c>
      <c r="AT61" s="145">
        <f>IFERROR(COUNTIFS('BAZA DANYCH'!$E:$E,$B61,'BAZA DANYCH'!$S:$S,AT$46,'BAZA DANYCH'!$I:$I,$C61),0)</f>
        <v>1</v>
      </c>
      <c r="AU61" s="146">
        <f t="shared" ca="1" si="49"/>
        <v>23</v>
      </c>
      <c r="AV61" s="68" t="str">
        <f t="shared" si="46"/>
        <v>KZ9</v>
      </c>
      <c r="AW61" s="68" t="str">
        <f t="shared" si="46"/>
        <v>do Wrocławia</v>
      </c>
      <c r="AX61" s="144">
        <f>IFERROR(AVERAGEIFS('BAZA DANYCH'!$M:$M,'BAZA DANYCH'!$E:$E,$B61,'BAZA DANYCH'!$I:$I,$C61),0)</f>
        <v>474.18181818181819</v>
      </c>
      <c r="AY61" s="145">
        <f>IFERROR(AVERAGEIFS('BAZA DANYCH'!$M:$M,'BAZA DANYCH'!$E:$E,$B61,'BAZA DANYCH'!$S:$S,AY$46,'BAZA DANYCH'!$I:$I,$C61),0)</f>
        <v>456</v>
      </c>
      <c r="AZ61" s="145">
        <f>IFERROR(AVERAGEIFS('BAZA DANYCH'!$M:$M,'BAZA DANYCH'!$E:$E,$B61,'BAZA DANYCH'!$S:$S,AZ$46,'BAZA DANYCH'!$I:$I,$C61),0)</f>
        <v>456</v>
      </c>
      <c r="BA61" s="145">
        <f>IFERROR(AVERAGEIFS('BAZA DANYCH'!$M:$M,'BAZA DANYCH'!$E:$E,$B61,'BAZA DANYCH'!$S:$S,BA$46,'BAZA DANYCH'!$I:$I,$C61),0)</f>
        <v>456</v>
      </c>
      <c r="BB61" s="145">
        <f>IFERROR(AVERAGEIFS('BAZA DANYCH'!$M:$M,'BAZA DANYCH'!$E:$E,$B61,'BAZA DANYCH'!$S:$S,BB$46,'BAZA DANYCH'!$I:$I,$C61),0)</f>
        <v>456</v>
      </c>
      <c r="BC61" s="145">
        <f>IFERROR(AVERAGEIFS('BAZA DANYCH'!$M:$M,'BAZA DANYCH'!$E:$E,$B61,'BAZA DANYCH'!$S:$S,BC$46,'BAZA DANYCH'!$I:$I,$C61),0)</f>
        <v>456</v>
      </c>
      <c r="BD61" s="145">
        <f>IFERROR(AVERAGEIFS('BAZA DANYCH'!$M:$M,'BAZA DANYCH'!$E:$E,$B61,'BAZA DANYCH'!$S:$S,BD$46,'BAZA DANYCH'!$I:$I,$C61),0)</f>
        <v>456</v>
      </c>
      <c r="BE61" s="145">
        <f>IFERROR(AVERAGEIFS('BAZA DANYCH'!$M:$M,'BAZA DANYCH'!$E:$E,$B61,'BAZA DANYCH'!$S:$S,BE$46,'BAZA DANYCH'!$I:$I,$C61),0)</f>
        <v>556</v>
      </c>
      <c r="BF61" s="145">
        <f>IFERROR(AVERAGEIFS('BAZA DANYCH'!$M:$M,'BAZA DANYCH'!$E:$E,$B61,'BAZA DANYCH'!$S:$S,BF$46,'BAZA DANYCH'!$I:$I,$C61),0)</f>
        <v>456</v>
      </c>
      <c r="BG61" s="64"/>
      <c r="BH61" s="124">
        <f t="shared" ca="1" si="50"/>
        <v>10431.999999999998</v>
      </c>
      <c r="BI61" s="147">
        <f t="shared" ca="1" si="51"/>
        <v>0</v>
      </c>
      <c r="BJ61" s="147">
        <f t="shared" ca="1" si="51"/>
        <v>0</v>
      </c>
      <c r="BK61" s="147">
        <f t="shared" ca="1" si="51"/>
        <v>0</v>
      </c>
      <c r="BL61" s="147">
        <f t="shared" ca="1" si="51"/>
        <v>0</v>
      </c>
      <c r="BM61" s="147">
        <f t="shared" ca="1" si="51"/>
        <v>0</v>
      </c>
      <c r="BN61" s="147">
        <f t="shared" ca="1" si="51"/>
        <v>474.18181818181819</v>
      </c>
      <c r="BO61" s="147">
        <f t="shared" ca="1" si="51"/>
        <v>474.18181818181819</v>
      </c>
      <c r="BP61" s="147">
        <f t="shared" ca="1" si="51"/>
        <v>474.18181818181819</v>
      </c>
      <c r="BQ61" s="147">
        <f t="shared" ca="1" si="51"/>
        <v>474.18181818181819</v>
      </c>
      <c r="BR61" s="147">
        <f t="shared" ca="1" si="51"/>
        <v>474.18181818181819</v>
      </c>
      <c r="BS61" s="147">
        <f t="shared" ca="1" si="51"/>
        <v>474.18181818181819</v>
      </c>
      <c r="BT61" s="147">
        <f t="shared" ca="1" si="51"/>
        <v>474.18181818181819</v>
      </c>
      <c r="BU61" s="147">
        <f t="shared" ca="1" si="51"/>
        <v>474.18181818181819</v>
      </c>
      <c r="BV61" s="147">
        <f t="shared" ca="1" si="51"/>
        <v>474.18181818181819</v>
      </c>
      <c r="BW61" s="147">
        <f t="shared" ca="1" si="51"/>
        <v>474.18181818181819</v>
      </c>
      <c r="BX61" s="147">
        <f t="shared" ca="1" si="51"/>
        <v>948.36363636363637</v>
      </c>
      <c r="BY61" s="147">
        <f t="shared" ca="1" si="107"/>
        <v>948.36363636363637</v>
      </c>
      <c r="BZ61" s="147">
        <f t="shared" ca="1" si="107"/>
        <v>948.36363636363637</v>
      </c>
      <c r="CA61" s="147">
        <f t="shared" ca="1" si="107"/>
        <v>474.18181818181819</v>
      </c>
      <c r="CB61" s="147">
        <f t="shared" ca="1" si="108"/>
        <v>474.18181818181819</v>
      </c>
      <c r="CC61" s="147">
        <f t="shared" ca="1" si="108"/>
        <v>474.18181818181819</v>
      </c>
      <c r="CD61" s="147">
        <f t="shared" ca="1" si="108"/>
        <v>474.18181818181819</v>
      </c>
      <c r="CE61" s="147">
        <f t="shared" ca="1" si="108"/>
        <v>474.18181818181819</v>
      </c>
      <c r="CF61" s="147">
        <f t="shared" ca="1" si="108"/>
        <v>474.18181818181819</v>
      </c>
    </row>
    <row r="62" spans="2:84" x14ac:dyDescent="0.25">
      <c r="B62" s="68" t="str">
        <f>STATYSTYKI!B120</f>
        <v>KZ10</v>
      </c>
      <c r="C62" s="68" t="str">
        <f>STATYSTYKI!C120</f>
        <v>do Wrocławia</v>
      </c>
      <c r="D62" s="143">
        <f ca="1">IF(BH62=0,0%,D27/BH62)</f>
        <v>0.16946460980036299</v>
      </c>
      <c r="E62" s="143">
        <f t="shared" ref="E62:AB62" ca="1" si="134">IF(BI62=0,0%,E27/BI62)</f>
        <v>0</v>
      </c>
      <c r="F62" s="143">
        <f t="shared" ca="1" si="134"/>
        <v>0</v>
      </c>
      <c r="G62" s="143">
        <f t="shared" ca="1" si="134"/>
        <v>0</v>
      </c>
      <c r="H62" s="143">
        <f t="shared" ca="1" si="134"/>
        <v>0</v>
      </c>
      <c r="I62" s="143">
        <f t="shared" ca="1" si="134"/>
        <v>1.0964912280701754E-2</v>
      </c>
      <c r="J62" s="143">
        <f t="shared" ca="1" si="134"/>
        <v>7.8947368421052627E-2</v>
      </c>
      <c r="K62" s="143">
        <f t="shared" ca="1" si="134"/>
        <v>0.25438596491228072</v>
      </c>
      <c r="L62" s="143">
        <f t="shared" ca="1" si="134"/>
        <v>0.3442982456140351</v>
      </c>
      <c r="M62" s="143">
        <f t="shared" ca="1" si="134"/>
        <v>0.17763157894736842</v>
      </c>
      <c r="N62" s="143">
        <f t="shared" ca="1" si="134"/>
        <v>0.14144736842105263</v>
      </c>
      <c r="O62" s="143">
        <f t="shared" ca="1" si="134"/>
        <v>0.27192982456140352</v>
      </c>
      <c r="P62" s="143">
        <f t="shared" ca="1" si="134"/>
        <v>0.25</v>
      </c>
      <c r="Q62" s="143">
        <f t="shared" ca="1" si="134"/>
        <v>0.24561403508771928</v>
      </c>
      <c r="R62" s="143">
        <f t="shared" ca="1" si="134"/>
        <v>0.26754385964912281</v>
      </c>
      <c r="S62" s="143">
        <f t="shared" ca="1" si="134"/>
        <v>0.17324561403508773</v>
      </c>
      <c r="T62" s="143">
        <f t="shared" ca="1" si="134"/>
        <v>0.20723684210526316</v>
      </c>
      <c r="U62" s="143">
        <f t="shared" ca="1" si="134"/>
        <v>0.1564327485380117</v>
      </c>
      <c r="V62" s="143">
        <f t="shared" ca="1" si="134"/>
        <v>0.18311403508771928</v>
      </c>
      <c r="W62" s="143">
        <f t="shared" ca="1" si="134"/>
        <v>0.13486842105263158</v>
      </c>
      <c r="X62" s="143">
        <f t="shared" ca="1" si="134"/>
        <v>0.17105263157894737</v>
      </c>
      <c r="Y62" s="143">
        <f t="shared" ca="1" si="134"/>
        <v>8.1140350877192985E-2</v>
      </c>
      <c r="Z62" s="143">
        <f t="shared" ca="1" si="134"/>
        <v>4.8245614035087717E-2</v>
      </c>
      <c r="AA62" s="143">
        <f t="shared" ca="1" si="134"/>
        <v>3.0701754385964911E-2</v>
      </c>
      <c r="AB62" s="143">
        <f t="shared" ca="1" si="134"/>
        <v>8.771929824561403E-3</v>
      </c>
      <c r="AD62" s="125"/>
      <c r="AE62" s="64"/>
      <c r="AF62" s="64"/>
      <c r="AG62" s="64"/>
      <c r="AH62" s="64"/>
      <c r="AI62" s="64"/>
      <c r="AJ62" s="68" t="str">
        <f t="shared" si="48"/>
        <v>KZ10</v>
      </c>
      <c r="AK62" s="68" t="str">
        <f t="shared" si="48"/>
        <v>do Wrocławia</v>
      </c>
      <c r="AL62" s="144">
        <f>IFERROR(AVERAGEIFS('BAZA DANYCH'!$K:$K,'BAZA DANYCH'!$E:$E,$B62,'BAZA DANYCH'!$I:$I,$C62),0)</f>
        <v>111.46153846153847</v>
      </c>
      <c r="AM62" s="145">
        <f>IFERROR(COUNTIFS('BAZA DANYCH'!$E:$E,$B62,'BAZA DANYCH'!$S:$S,AM$46,'BAZA DANYCH'!$I:$I,$C62),0)</f>
        <v>3</v>
      </c>
      <c r="AN62" s="145">
        <f>IFERROR(COUNTIFS('BAZA DANYCH'!$E:$E,$B62,'BAZA DANYCH'!$S:$S,AN$46,'BAZA DANYCH'!$I:$I,$C62),0)</f>
        <v>2</v>
      </c>
      <c r="AO62" s="145">
        <f>IFERROR(COUNTIFS('BAZA DANYCH'!$E:$E,$B62,'BAZA DANYCH'!$S:$S,AO$46,'BAZA DANYCH'!$I:$I,$C62),0)</f>
        <v>1</v>
      </c>
      <c r="AP62" s="145">
        <f>IFERROR(COUNTIFS('BAZA DANYCH'!$E:$E,$B62,'BAZA DANYCH'!$S:$S,AP$46,'BAZA DANYCH'!$I:$I,$C62),0)</f>
        <v>1</v>
      </c>
      <c r="AQ62" s="145">
        <f>IFERROR(COUNTIFS('BAZA DANYCH'!$E:$E,$B62,'BAZA DANYCH'!$S:$S,AQ$46,'BAZA DANYCH'!$I:$I,$C62),0)</f>
        <v>3</v>
      </c>
      <c r="AR62" s="145">
        <f>IFERROR(COUNTIFS('BAZA DANYCH'!$E:$E,$B62,'BAZA DANYCH'!$S:$S,AR$46,'BAZA DANYCH'!$I:$I,$C62),0)</f>
        <v>1</v>
      </c>
      <c r="AS62" s="145">
        <f>IFERROR(COUNTIFS('BAZA DANYCH'!$E:$E,$B62,'BAZA DANYCH'!$S:$S,AS$46,'BAZA DANYCH'!$I:$I,$C62),0)</f>
        <v>2</v>
      </c>
      <c r="AT62" s="145">
        <f>IFERROR(COUNTIFS('BAZA DANYCH'!$E:$E,$B62,'BAZA DANYCH'!$S:$S,AT$46,'BAZA DANYCH'!$I:$I,$C62),0)</f>
        <v>0</v>
      </c>
      <c r="AU62" s="146">
        <f t="shared" ca="1" si="49"/>
        <v>28</v>
      </c>
      <c r="AV62" s="68" t="str">
        <f t="shared" si="46"/>
        <v>KZ10</v>
      </c>
      <c r="AW62" s="68" t="str">
        <f t="shared" si="46"/>
        <v>do Wrocławia</v>
      </c>
      <c r="AX62" s="144">
        <f>IFERROR(AVERAGEIFS('BAZA DANYCH'!$M:$M,'BAZA DANYCH'!$E:$E,$B62,'BAZA DANYCH'!$I:$I,$C62),0)</f>
        <v>456</v>
      </c>
      <c r="AY62" s="145">
        <f>IFERROR(AVERAGEIFS('BAZA DANYCH'!$M:$M,'BAZA DANYCH'!$E:$E,$B62,'BAZA DANYCH'!$S:$S,AY$46,'BAZA DANYCH'!$I:$I,$C62),0)</f>
        <v>456</v>
      </c>
      <c r="AZ62" s="145">
        <f>IFERROR(AVERAGEIFS('BAZA DANYCH'!$M:$M,'BAZA DANYCH'!$E:$E,$B62,'BAZA DANYCH'!$S:$S,AZ$46,'BAZA DANYCH'!$I:$I,$C62),0)</f>
        <v>456</v>
      </c>
      <c r="BA62" s="145">
        <f>IFERROR(AVERAGEIFS('BAZA DANYCH'!$M:$M,'BAZA DANYCH'!$E:$E,$B62,'BAZA DANYCH'!$S:$S,BA$46,'BAZA DANYCH'!$I:$I,$C62),0)</f>
        <v>456</v>
      </c>
      <c r="BB62" s="145">
        <f>IFERROR(AVERAGEIFS('BAZA DANYCH'!$M:$M,'BAZA DANYCH'!$E:$E,$B62,'BAZA DANYCH'!$S:$S,BB$46,'BAZA DANYCH'!$I:$I,$C62),0)</f>
        <v>456</v>
      </c>
      <c r="BC62" s="145">
        <f>IFERROR(AVERAGEIFS('BAZA DANYCH'!$M:$M,'BAZA DANYCH'!$E:$E,$B62,'BAZA DANYCH'!$S:$S,BC$46,'BAZA DANYCH'!$I:$I,$C62),0)</f>
        <v>456</v>
      </c>
      <c r="BD62" s="145">
        <f>IFERROR(AVERAGEIFS('BAZA DANYCH'!$M:$M,'BAZA DANYCH'!$E:$E,$B62,'BAZA DANYCH'!$S:$S,BD$46,'BAZA DANYCH'!$I:$I,$C62),0)</f>
        <v>456</v>
      </c>
      <c r="BE62" s="145">
        <f>IFERROR(AVERAGEIFS('BAZA DANYCH'!$M:$M,'BAZA DANYCH'!$E:$E,$B62,'BAZA DANYCH'!$S:$S,BE$46,'BAZA DANYCH'!$I:$I,$C62),0)</f>
        <v>456</v>
      </c>
      <c r="BF62" s="145">
        <f>IFERROR(AVERAGEIFS('BAZA DANYCH'!$M:$M,'BAZA DANYCH'!$E:$E,$B62,'BAZA DANYCH'!$S:$S,BF$46,'BAZA DANYCH'!$I:$I,$C62),0)</f>
        <v>0</v>
      </c>
      <c r="BG62" s="64"/>
      <c r="BH62" s="124">
        <f t="shared" ca="1" si="50"/>
        <v>13224</v>
      </c>
      <c r="BI62" s="147">
        <f t="shared" ca="1" si="51"/>
        <v>0</v>
      </c>
      <c r="BJ62" s="147">
        <f t="shared" ca="1" si="51"/>
        <v>0</v>
      </c>
      <c r="BK62" s="147">
        <f t="shared" ca="1" si="51"/>
        <v>0</v>
      </c>
      <c r="BL62" s="147">
        <f t="shared" ca="1" si="51"/>
        <v>0</v>
      </c>
      <c r="BM62" s="147">
        <f t="shared" ca="1" si="51"/>
        <v>456</v>
      </c>
      <c r="BN62" s="147">
        <f t="shared" ca="1" si="51"/>
        <v>456</v>
      </c>
      <c r="BO62" s="147">
        <f t="shared" ca="1" si="51"/>
        <v>456</v>
      </c>
      <c r="BP62" s="147">
        <f t="shared" ca="1" si="51"/>
        <v>912</v>
      </c>
      <c r="BQ62" s="147">
        <f t="shared" ca="1" si="51"/>
        <v>912</v>
      </c>
      <c r="BR62" s="147">
        <f t="shared" ca="1" si="51"/>
        <v>912</v>
      </c>
      <c r="BS62" s="147">
        <f t="shared" ca="1" si="51"/>
        <v>456</v>
      </c>
      <c r="BT62" s="147">
        <f t="shared" ca="1" si="51"/>
        <v>456</v>
      </c>
      <c r="BU62" s="147">
        <f t="shared" ca="1" si="51"/>
        <v>456</v>
      </c>
      <c r="BV62" s="147">
        <f t="shared" ca="1" si="51"/>
        <v>456</v>
      </c>
      <c r="BW62" s="147">
        <f t="shared" ca="1" si="51"/>
        <v>912</v>
      </c>
      <c r="BX62" s="147">
        <f t="shared" ca="1" si="51"/>
        <v>912</v>
      </c>
      <c r="BY62" s="147">
        <f t="shared" ca="1" si="107"/>
        <v>1368</v>
      </c>
      <c r="BZ62" s="147">
        <f t="shared" ca="1" si="107"/>
        <v>912</v>
      </c>
      <c r="CA62" s="147">
        <f t="shared" ca="1" si="107"/>
        <v>912</v>
      </c>
      <c r="CB62" s="147">
        <f t="shared" ca="1" si="108"/>
        <v>456</v>
      </c>
      <c r="CC62" s="147">
        <f t="shared" ca="1" si="108"/>
        <v>456</v>
      </c>
      <c r="CD62" s="147">
        <f t="shared" ca="1" si="108"/>
        <v>456</v>
      </c>
      <c r="CE62" s="147">
        <f t="shared" ca="1" si="108"/>
        <v>456</v>
      </c>
      <c r="CF62" s="147">
        <f t="shared" ca="1" si="108"/>
        <v>456</v>
      </c>
    </row>
    <row r="63" spans="2:84" x14ac:dyDescent="0.25">
      <c r="B63" s="68" t="str">
        <f>STATYSTYKI!B121</f>
        <v>KZ10</v>
      </c>
      <c r="C63" s="68" t="str">
        <f>STATYSTYKI!C121</f>
        <v>z Wrocławia</v>
      </c>
      <c r="D63" s="143">
        <f ca="1">IF(BH63=0,0%,D28/BH63)</f>
        <v>0.18042952208106472</v>
      </c>
      <c r="E63" s="143">
        <f t="shared" ref="E63" ca="1" si="135">IF(BI63=0,0%,E28/BI63)</f>
        <v>0</v>
      </c>
      <c r="F63" s="143">
        <f t="shared" ref="F63" ca="1" si="136">IF(BJ63=0,0%,F28/BJ63)</f>
        <v>0</v>
      </c>
      <c r="G63" s="143">
        <f t="shared" ref="G63" ca="1" si="137">IF(BK63=0,0%,G28/BK63)</f>
        <v>0</v>
      </c>
      <c r="H63" s="143">
        <f t="shared" ref="H63" ca="1" si="138">IF(BL63=0,0%,H28/BL63)</f>
        <v>0</v>
      </c>
      <c r="I63" s="143">
        <f t="shared" ref="I63" ca="1" si="139">IF(BM63=0,0%,I28/BM63)</f>
        <v>1.0964912280701754E-2</v>
      </c>
      <c r="J63" s="143">
        <f t="shared" ref="J63" ca="1" si="140">IF(BN63=0,0%,J28/BN63)</f>
        <v>8.3333333333333329E-2</v>
      </c>
      <c r="K63" s="143">
        <f t="shared" ref="K63" ca="1" si="141">IF(BO63=0,0%,K28/BO63)</f>
        <v>0.26973684210526316</v>
      </c>
      <c r="L63" s="143">
        <f t="shared" ref="L63" ca="1" si="142">IF(BP63=0,0%,L28/BP63)</f>
        <v>0.36622807017543857</v>
      </c>
      <c r="M63" s="143">
        <f t="shared" ref="M63" ca="1" si="143">IF(BQ63=0,0%,M28/BQ63)</f>
        <v>0.18969298245614036</v>
      </c>
      <c r="N63" s="143">
        <f t="shared" ref="N63" ca="1" si="144">IF(BR63=0,0%,N28/BR63)</f>
        <v>0.15021929824561403</v>
      </c>
      <c r="O63" s="143">
        <f t="shared" ref="O63" ca="1" si="145">IF(BS63=0,0%,O28/BS63)</f>
        <v>0.28947368421052633</v>
      </c>
      <c r="P63" s="143">
        <f t="shared" ref="P63" ca="1" si="146">IF(BT63=0,0%,P28/BT63)</f>
        <v>0.26754385964912281</v>
      </c>
      <c r="Q63" s="143">
        <f t="shared" ref="Q63" ca="1" si="147">IF(BU63=0,0%,Q28/BU63)</f>
        <v>0.26096491228070173</v>
      </c>
      <c r="R63" s="143">
        <f t="shared" ref="R63" ca="1" si="148">IF(BV63=0,0%,R28/BV63)</f>
        <v>0.28508771929824561</v>
      </c>
      <c r="S63" s="143">
        <f t="shared" ref="S63" ca="1" si="149">IF(BW63=0,0%,S28/BW63)</f>
        <v>0.18421052631578946</v>
      </c>
      <c r="T63" s="143">
        <f t="shared" ref="T63" ca="1" si="150">IF(BX63=0,0%,T28/BX63)</f>
        <v>0.22149122807017543</v>
      </c>
      <c r="U63" s="143">
        <f t="shared" ref="U63" ca="1" si="151">IF(BY63=0,0%,U28/BY63)</f>
        <v>0.16593567251461988</v>
      </c>
      <c r="V63" s="143">
        <f t="shared" ref="V63" ca="1" si="152">IF(BZ63=0,0%,V28/BZ63)</f>
        <v>0.19517543859649122</v>
      </c>
      <c r="W63" s="143">
        <f t="shared" ref="W63" ca="1" si="153">IF(CA63=0,0%,W28/CA63)</f>
        <v>0.14364035087719298</v>
      </c>
      <c r="X63" s="143">
        <f t="shared" ref="X63" ca="1" si="154">IF(CB63=0,0%,X28/CB63)</f>
        <v>0.18201754385964913</v>
      </c>
      <c r="Y63" s="143">
        <f t="shared" ref="Y63" ca="1" si="155">IF(CC63=0,0%,Y28/CC63)</f>
        <v>8.771929824561403E-2</v>
      </c>
      <c r="Z63" s="143">
        <f t="shared" ref="Z63" ca="1" si="156">IF(CD63=0,0%,Z28/CD63)</f>
        <v>5.0438596491228067E-2</v>
      </c>
      <c r="AA63" s="143">
        <f t="shared" ref="AA63" ca="1" si="157">IF(CE63=0,0%,AA28/CE63)</f>
        <v>3.2894736842105261E-2</v>
      </c>
      <c r="AB63" s="143">
        <f t="shared" ref="AB63" ca="1" si="158">IF(CF63=0,0%,AB28/CF63)</f>
        <v>8.771929824561403E-3</v>
      </c>
      <c r="AD63" s="125"/>
      <c r="AE63" s="64"/>
      <c r="AF63" s="64"/>
      <c r="AG63" s="64"/>
      <c r="AH63" s="64"/>
      <c r="AI63" s="64"/>
      <c r="AJ63" s="68" t="str">
        <f t="shared" si="48"/>
        <v>KZ10</v>
      </c>
      <c r="AK63" s="68" t="str">
        <f t="shared" si="48"/>
        <v>z Wrocławia</v>
      </c>
      <c r="AL63" s="144">
        <f>IFERROR(AVERAGEIFS('BAZA DANYCH'!$K:$K,'BAZA DANYCH'!$E:$E,$B63,'BAZA DANYCH'!$I:$I,$C63),0)</f>
        <v>118.69230769230769</v>
      </c>
      <c r="AM63" s="145">
        <f>IFERROR(COUNTIFS('BAZA DANYCH'!$E:$E,$B63,'BAZA DANYCH'!$S:$S,AM$46,'BAZA DANYCH'!$I:$I,$C63),0)</f>
        <v>1</v>
      </c>
      <c r="AN63" s="145">
        <f>IFERROR(COUNTIFS('BAZA DANYCH'!$E:$E,$B63,'BAZA DANYCH'!$S:$S,AN$46,'BAZA DANYCH'!$I:$I,$C63),0)</f>
        <v>1</v>
      </c>
      <c r="AO63" s="145">
        <f>IFERROR(COUNTIFS('BAZA DANYCH'!$E:$E,$B63,'BAZA DANYCH'!$S:$S,AO$46,'BAZA DANYCH'!$I:$I,$C63),0)</f>
        <v>3</v>
      </c>
      <c r="AP63" s="145">
        <f>IFERROR(COUNTIFS('BAZA DANYCH'!$E:$E,$B63,'BAZA DANYCH'!$S:$S,AP$46,'BAZA DANYCH'!$I:$I,$C63),0)</f>
        <v>1</v>
      </c>
      <c r="AQ63" s="145">
        <f>IFERROR(COUNTIFS('BAZA DANYCH'!$E:$E,$B63,'BAZA DANYCH'!$S:$S,AQ$46,'BAZA DANYCH'!$I:$I,$C63),0)</f>
        <v>1</v>
      </c>
      <c r="AR63" s="145">
        <f>IFERROR(COUNTIFS('BAZA DANYCH'!$E:$E,$B63,'BAZA DANYCH'!$S:$S,AR$46,'BAZA DANYCH'!$I:$I,$C63),0)</f>
        <v>2</v>
      </c>
      <c r="AS63" s="145">
        <f>IFERROR(COUNTIFS('BAZA DANYCH'!$E:$E,$B63,'BAZA DANYCH'!$S:$S,AS$46,'BAZA DANYCH'!$I:$I,$C63),0)</f>
        <v>2</v>
      </c>
      <c r="AT63" s="145">
        <f>IFERROR(COUNTIFS('BAZA DANYCH'!$E:$E,$B63,'BAZA DANYCH'!$S:$S,AT$46,'BAZA DANYCH'!$I:$I,$C63),0)</f>
        <v>2</v>
      </c>
      <c r="AU63" s="146">
        <f t="shared" ca="1" si="49"/>
        <v>28</v>
      </c>
      <c r="AV63" s="68" t="str">
        <f t="shared" si="46"/>
        <v>KZ10</v>
      </c>
      <c r="AW63" s="68" t="str">
        <f t="shared" si="46"/>
        <v>z Wrocławia</v>
      </c>
      <c r="AX63" s="144">
        <f>IFERROR(AVERAGEIFS('BAZA DANYCH'!$M:$M,'BAZA DANYCH'!$E:$E,$B63,'BAZA DANYCH'!$I:$I,$C63),0)</f>
        <v>456</v>
      </c>
      <c r="AY63" s="145">
        <f>IFERROR(AVERAGEIFS('BAZA DANYCH'!$M:$M,'BAZA DANYCH'!$E:$E,$B63,'BAZA DANYCH'!$S:$S,AY$46,'BAZA DANYCH'!$I:$I,$C63),0)</f>
        <v>456</v>
      </c>
      <c r="AZ63" s="145">
        <f>IFERROR(AVERAGEIFS('BAZA DANYCH'!$M:$M,'BAZA DANYCH'!$E:$E,$B63,'BAZA DANYCH'!$S:$S,AZ$46,'BAZA DANYCH'!$I:$I,$C63),0)</f>
        <v>456</v>
      </c>
      <c r="BA63" s="145">
        <f>IFERROR(AVERAGEIFS('BAZA DANYCH'!$M:$M,'BAZA DANYCH'!$E:$E,$B63,'BAZA DANYCH'!$S:$S,BA$46,'BAZA DANYCH'!$I:$I,$C63),0)</f>
        <v>456</v>
      </c>
      <c r="BB63" s="145">
        <f>IFERROR(AVERAGEIFS('BAZA DANYCH'!$M:$M,'BAZA DANYCH'!$E:$E,$B63,'BAZA DANYCH'!$S:$S,BB$46,'BAZA DANYCH'!$I:$I,$C63),0)</f>
        <v>456</v>
      </c>
      <c r="BC63" s="145">
        <f>IFERROR(AVERAGEIFS('BAZA DANYCH'!$M:$M,'BAZA DANYCH'!$E:$E,$B63,'BAZA DANYCH'!$S:$S,BC$46,'BAZA DANYCH'!$I:$I,$C63),0)</f>
        <v>456</v>
      </c>
      <c r="BD63" s="145">
        <f>IFERROR(AVERAGEIFS('BAZA DANYCH'!$M:$M,'BAZA DANYCH'!$E:$E,$B63,'BAZA DANYCH'!$S:$S,BD$46,'BAZA DANYCH'!$I:$I,$C63),0)</f>
        <v>456</v>
      </c>
      <c r="BE63" s="145">
        <f>IFERROR(AVERAGEIFS('BAZA DANYCH'!$M:$M,'BAZA DANYCH'!$E:$E,$B63,'BAZA DANYCH'!$S:$S,BE$46,'BAZA DANYCH'!$I:$I,$C63),0)</f>
        <v>456</v>
      </c>
      <c r="BF63" s="145">
        <f>IFERROR(AVERAGEIFS('BAZA DANYCH'!$M:$M,'BAZA DANYCH'!$E:$E,$B63,'BAZA DANYCH'!$S:$S,BF$46,'BAZA DANYCH'!$I:$I,$C63),0)</f>
        <v>456</v>
      </c>
      <c r="BG63" s="64"/>
      <c r="BH63" s="124">
        <f t="shared" ca="1" si="50"/>
        <v>13224</v>
      </c>
      <c r="BI63" s="147">
        <f t="shared" ca="1" si="51"/>
        <v>0</v>
      </c>
      <c r="BJ63" s="147">
        <f t="shared" ca="1" si="51"/>
        <v>0</v>
      </c>
      <c r="BK63" s="147">
        <f t="shared" ca="1" si="51"/>
        <v>0</v>
      </c>
      <c r="BL63" s="147">
        <f t="shared" ca="1" si="51"/>
        <v>0</v>
      </c>
      <c r="BM63" s="147">
        <f t="shared" ca="1" si="51"/>
        <v>456</v>
      </c>
      <c r="BN63" s="147">
        <f t="shared" ca="1" si="51"/>
        <v>456</v>
      </c>
      <c r="BO63" s="147">
        <f t="shared" ca="1" si="51"/>
        <v>456</v>
      </c>
      <c r="BP63" s="147">
        <f t="shared" ca="1" si="51"/>
        <v>912</v>
      </c>
      <c r="BQ63" s="147">
        <f t="shared" ca="1" si="51"/>
        <v>912</v>
      </c>
      <c r="BR63" s="147">
        <f t="shared" ca="1" si="51"/>
        <v>912</v>
      </c>
      <c r="BS63" s="147">
        <f t="shared" ca="1" si="51"/>
        <v>456</v>
      </c>
      <c r="BT63" s="147">
        <f t="shared" ca="1" si="51"/>
        <v>456</v>
      </c>
      <c r="BU63" s="147">
        <f t="shared" ca="1" si="51"/>
        <v>456</v>
      </c>
      <c r="BV63" s="147">
        <f t="shared" ca="1" si="51"/>
        <v>456</v>
      </c>
      <c r="BW63" s="147">
        <f t="shared" ca="1" si="51"/>
        <v>912</v>
      </c>
      <c r="BX63" s="147">
        <f t="shared" ca="1" si="51"/>
        <v>912</v>
      </c>
      <c r="BY63" s="147">
        <f t="shared" ca="1" si="107"/>
        <v>1368</v>
      </c>
      <c r="BZ63" s="147">
        <f t="shared" ca="1" si="107"/>
        <v>912</v>
      </c>
      <c r="CA63" s="147">
        <f t="shared" ca="1" si="107"/>
        <v>912</v>
      </c>
      <c r="CB63" s="147">
        <f t="shared" ca="1" si="108"/>
        <v>456</v>
      </c>
      <c r="CC63" s="147">
        <f t="shared" ca="1" si="108"/>
        <v>456</v>
      </c>
      <c r="CD63" s="147">
        <f t="shared" ca="1" si="108"/>
        <v>456</v>
      </c>
      <c r="CE63" s="147">
        <f t="shared" ca="1" si="108"/>
        <v>456</v>
      </c>
      <c r="CF63" s="147">
        <f t="shared" ca="1" si="108"/>
        <v>456</v>
      </c>
    </row>
    <row r="64" spans="2:84" x14ac:dyDescent="0.25">
      <c r="B64" s="68" t="str">
        <f>STATYSTYKI!B122</f>
        <v>KZ11</v>
      </c>
      <c r="C64" s="68" t="str">
        <f>STATYSTYKI!C122</f>
        <v>do Wrocławia</v>
      </c>
      <c r="D64" s="143">
        <f ca="1">IF(BH64=0,0%,D30/BH64)</f>
        <v>6.9893292682926836E-2</v>
      </c>
      <c r="E64" s="143">
        <f t="shared" ref="E64:AB64" ca="1" si="159">IF(BI64=0,0%,E30/BI64)</f>
        <v>0</v>
      </c>
      <c r="F64" s="143">
        <f t="shared" ca="1" si="159"/>
        <v>0</v>
      </c>
      <c r="G64" s="143">
        <f t="shared" ca="1" si="159"/>
        <v>0</v>
      </c>
      <c r="H64" s="143">
        <f t="shared" ca="1" si="159"/>
        <v>0</v>
      </c>
      <c r="I64" s="143">
        <f t="shared" ca="1" si="159"/>
        <v>0</v>
      </c>
      <c r="J64" s="143">
        <f t="shared" ca="1" si="159"/>
        <v>0</v>
      </c>
      <c r="K64" s="143">
        <f t="shared" ca="1" si="159"/>
        <v>7.1646341463414628E-2</v>
      </c>
      <c r="L64" s="143">
        <f t="shared" ca="1" si="159"/>
        <v>0.1951219512195122</v>
      </c>
      <c r="M64" s="143">
        <f t="shared" ca="1" si="159"/>
        <v>0.10060975609756098</v>
      </c>
      <c r="N64" s="143">
        <f t="shared" ca="1" si="159"/>
        <v>8.0792682926829271E-2</v>
      </c>
      <c r="O64" s="143">
        <f t="shared" ca="1" si="159"/>
        <v>7.774390243902439E-2</v>
      </c>
      <c r="P64" s="143">
        <f t="shared" ca="1" si="159"/>
        <v>7.1646341463414628E-2</v>
      </c>
      <c r="Q64" s="143">
        <f t="shared" ca="1" si="159"/>
        <v>7.0121951219512202E-2</v>
      </c>
      <c r="R64" s="143">
        <f t="shared" ca="1" si="159"/>
        <v>7.621951219512195E-2</v>
      </c>
      <c r="S64" s="143">
        <f t="shared" ca="1" si="159"/>
        <v>9.9085365853658541E-2</v>
      </c>
      <c r="T64" s="143">
        <f t="shared" ca="1" si="159"/>
        <v>0.11890243902439024</v>
      </c>
      <c r="U64" s="143">
        <f t="shared" ca="1" si="159"/>
        <v>6.6310975609756101E-2</v>
      </c>
      <c r="V64" s="143">
        <f t="shared" ca="1" si="159"/>
        <v>5.1829268292682924E-2</v>
      </c>
      <c r="W64" s="143">
        <f t="shared" ca="1" si="159"/>
        <v>7.621951219512195E-2</v>
      </c>
      <c r="X64" s="143">
        <f t="shared" ca="1" si="159"/>
        <v>4.878048780487805E-2</v>
      </c>
      <c r="Y64" s="143">
        <f t="shared" ca="1" si="159"/>
        <v>2.2865853658536585E-2</v>
      </c>
      <c r="Z64" s="143">
        <f t="shared" ca="1" si="159"/>
        <v>1.3719512195121951E-2</v>
      </c>
      <c r="AA64" s="143">
        <f t="shared" ca="1" si="159"/>
        <v>9.1463414634146336E-3</v>
      </c>
      <c r="AB64" s="143">
        <f t="shared" ca="1" si="159"/>
        <v>3.0487804878048782E-3</v>
      </c>
      <c r="AD64" s="125"/>
      <c r="AE64" s="64"/>
      <c r="AF64" s="64"/>
      <c r="AG64" s="64"/>
      <c r="AH64" s="64"/>
      <c r="AI64" s="64"/>
      <c r="AJ64" s="68" t="str">
        <f t="shared" si="48"/>
        <v>KZ11</v>
      </c>
      <c r="AK64" s="68" t="str">
        <f t="shared" si="48"/>
        <v>do Wrocławia</v>
      </c>
      <c r="AL64" s="144">
        <f>IFERROR(AVERAGEIFS('BAZA DANYCH'!$K:$K,'BAZA DANYCH'!$E:$E,$B64,'BAZA DANYCH'!$I:$I,$C64),0)</f>
        <v>68.727272727272734</v>
      </c>
      <c r="AM64" s="145">
        <f>IFERROR(COUNTIFS('BAZA DANYCH'!$E:$E,$B64,'BAZA DANYCH'!$S:$S,AM$46,'BAZA DANYCH'!$I:$I,$C64),0)</f>
        <v>2</v>
      </c>
      <c r="AN64" s="145">
        <f>IFERROR(COUNTIFS('BAZA DANYCH'!$E:$E,$B64,'BAZA DANYCH'!$S:$S,AN$46,'BAZA DANYCH'!$I:$I,$C64),0)</f>
        <v>2</v>
      </c>
      <c r="AO64" s="145">
        <f>IFERROR(COUNTIFS('BAZA DANYCH'!$E:$E,$B64,'BAZA DANYCH'!$S:$S,AO$46,'BAZA DANYCH'!$I:$I,$C64),0)</f>
        <v>1</v>
      </c>
      <c r="AP64" s="145">
        <f>IFERROR(COUNTIFS('BAZA DANYCH'!$E:$E,$B64,'BAZA DANYCH'!$S:$S,AP$46,'BAZA DANYCH'!$I:$I,$C64),0)</f>
        <v>0</v>
      </c>
      <c r="AQ64" s="145">
        <f>IFERROR(COUNTIFS('BAZA DANYCH'!$E:$E,$B64,'BAZA DANYCH'!$S:$S,AQ$46,'BAZA DANYCH'!$I:$I,$C64),0)</f>
        <v>1</v>
      </c>
      <c r="AR64" s="145">
        <f>IFERROR(COUNTIFS('BAZA DANYCH'!$E:$E,$B64,'BAZA DANYCH'!$S:$S,AR$46,'BAZA DANYCH'!$I:$I,$C64),0)</f>
        <v>2</v>
      </c>
      <c r="AS64" s="145">
        <f>IFERROR(COUNTIFS('BAZA DANYCH'!$E:$E,$B64,'BAZA DANYCH'!$S:$S,AS$46,'BAZA DANYCH'!$I:$I,$C64),0)</f>
        <v>1</v>
      </c>
      <c r="AT64" s="145">
        <f>IFERROR(COUNTIFS('BAZA DANYCH'!$E:$E,$B64,'BAZA DANYCH'!$S:$S,AT$46,'BAZA DANYCH'!$I:$I,$C64),0)</f>
        <v>0</v>
      </c>
      <c r="AU64" s="146">
        <f t="shared" ca="1" si="49"/>
        <v>19</v>
      </c>
      <c r="AV64" s="68" t="str">
        <f t="shared" si="46"/>
        <v>KZ11</v>
      </c>
      <c r="AW64" s="68" t="str">
        <f t="shared" si="46"/>
        <v>do Wrocławia</v>
      </c>
      <c r="AX64" s="144">
        <f>IFERROR(AVERAGEIFS('BAZA DANYCH'!$M:$M,'BAZA DANYCH'!$E:$E,$B64,'BAZA DANYCH'!$I:$I,$C64),0)</f>
        <v>656</v>
      </c>
      <c r="AY64" s="145">
        <f>IFERROR(AVERAGEIFS('BAZA DANYCH'!$M:$M,'BAZA DANYCH'!$E:$E,$B64,'BAZA DANYCH'!$S:$S,AY$46,'BAZA DANYCH'!$I:$I,$C64),0)</f>
        <v>656</v>
      </c>
      <c r="AZ64" s="145">
        <f>IFERROR(AVERAGEIFS('BAZA DANYCH'!$M:$M,'BAZA DANYCH'!$E:$E,$B64,'BAZA DANYCH'!$S:$S,AZ$46,'BAZA DANYCH'!$I:$I,$C64),0)</f>
        <v>656</v>
      </c>
      <c r="BA64" s="145">
        <f>IFERROR(AVERAGEIFS('BAZA DANYCH'!$M:$M,'BAZA DANYCH'!$E:$E,$B64,'BAZA DANYCH'!$S:$S,BA$46,'BAZA DANYCH'!$I:$I,$C64),0)</f>
        <v>656</v>
      </c>
      <c r="BB64" s="145">
        <f>IFERROR(AVERAGEIFS('BAZA DANYCH'!$M:$M,'BAZA DANYCH'!$E:$E,$B64,'BAZA DANYCH'!$S:$S,BB$46,'BAZA DANYCH'!$I:$I,$C64),0)</f>
        <v>0</v>
      </c>
      <c r="BC64" s="145">
        <f>IFERROR(AVERAGEIFS('BAZA DANYCH'!$M:$M,'BAZA DANYCH'!$E:$E,$B64,'BAZA DANYCH'!$S:$S,BC$46,'BAZA DANYCH'!$I:$I,$C64),0)</f>
        <v>656</v>
      </c>
      <c r="BD64" s="145">
        <f>IFERROR(AVERAGEIFS('BAZA DANYCH'!$M:$M,'BAZA DANYCH'!$E:$E,$B64,'BAZA DANYCH'!$S:$S,BD$46,'BAZA DANYCH'!$I:$I,$C64),0)</f>
        <v>656</v>
      </c>
      <c r="BE64" s="145">
        <f>IFERROR(AVERAGEIFS('BAZA DANYCH'!$M:$M,'BAZA DANYCH'!$E:$E,$B64,'BAZA DANYCH'!$S:$S,BE$46,'BAZA DANYCH'!$I:$I,$C64),0)</f>
        <v>656</v>
      </c>
      <c r="BF64" s="145">
        <f>IFERROR(AVERAGEIFS('BAZA DANYCH'!$M:$M,'BAZA DANYCH'!$E:$E,$B64,'BAZA DANYCH'!$S:$S,BF$46,'BAZA DANYCH'!$I:$I,$C64),0)</f>
        <v>0</v>
      </c>
      <c r="BG64" s="64"/>
      <c r="BH64" s="124">
        <f t="shared" ca="1" si="50"/>
        <v>13120</v>
      </c>
      <c r="BI64" s="147">
        <f t="shared" ca="1" si="51"/>
        <v>0</v>
      </c>
      <c r="BJ64" s="147">
        <f t="shared" ca="1" si="51"/>
        <v>0</v>
      </c>
      <c r="BK64" s="147">
        <f t="shared" ca="1" si="51"/>
        <v>0</v>
      </c>
      <c r="BL64" s="147">
        <f t="shared" ca="1" si="51"/>
        <v>0</v>
      </c>
      <c r="BM64" s="147">
        <f t="shared" ca="1" si="51"/>
        <v>0</v>
      </c>
      <c r="BN64" s="147">
        <f t="shared" ca="1" si="51"/>
        <v>0</v>
      </c>
      <c r="BO64" s="147">
        <f t="shared" ca="1" si="51"/>
        <v>656</v>
      </c>
      <c r="BP64" s="147">
        <f t="shared" ca="1" si="51"/>
        <v>656</v>
      </c>
      <c r="BQ64" s="147">
        <f t="shared" ca="1" si="51"/>
        <v>656</v>
      </c>
      <c r="BR64" s="147">
        <f t="shared" ca="1" si="51"/>
        <v>656</v>
      </c>
      <c r="BS64" s="147">
        <f t="shared" ca="1" si="51"/>
        <v>656</v>
      </c>
      <c r="BT64" s="147">
        <f t="shared" ca="1" si="51"/>
        <v>656</v>
      </c>
      <c r="BU64" s="147">
        <f t="shared" ca="1" si="51"/>
        <v>656</v>
      </c>
      <c r="BV64" s="147">
        <f t="shared" ca="1" si="51"/>
        <v>656</v>
      </c>
      <c r="BW64" s="147">
        <f t="shared" ca="1" si="51"/>
        <v>656</v>
      </c>
      <c r="BX64" s="147">
        <f t="shared" ca="1" si="51"/>
        <v>656</v>
      </c>
      <c r="BY64" s="147">
        <f t="shared" ca="1" si="107"/>
        <v>1312</v>
      </c>
      <c r="BZ64" s="147">
        <f t="shared" ca="1" si="107"/>
        <v>1312</v>
      </c>
      <c r="CA64" s="147">
        <f t="shared" ca="1" si="107"/>
        <v>656</v>
      </c>
      <c r="CB64" s="147">
        <f t="shared" ca="1" si="108"/>
        <v>656</v>
      </c>
      <c r="CC64" s="147">
        <f t="shared" ca="1" si="108"/>
        <v>656</v>
      </c>
      <c r="CD64" s="147">
        <f t="shared" ca="1" si="108"/>
        <v>656</v>
      </c>
      <c r="CE64" s="147">
        <f t="shared" ca="1" si="108"/>
        <v>656</v>
      </c>
      <c r="CF64" s="147">
        <f t="shared" ca="1" si="108"/>
        <v>656</v>
      </c>
    </row>
    <row r="65" spans="2:84" x14ac:dyDescent="0.25">
      <c r="B65" s="68" t="str">
        <f>STATYSTYKI!B123</f>
        <v>KZ11</v>
      </c>
      <c r="C65" s="68" t="str">
        <f>STATYSTYKI!C123</f>
        <v>z Wrocławia</v>
      </c>
      <c r="D65" s="143">
        <f ca="1">IF(BH65=0,0%,D31/BH65)</f>
        <v>6.2605130361648442E-2</v>
      </c>
      <c r="E65" s="143">
        <f t="shared" ref="E65" ca="1" si="160">IF(BI65=0,0%,E31/BI65)</f>
        <v>0</v>
      </c>
      <c r="F65" s="143">
        <f t="shared" ref="F65" ca="1" si="161">IF(BJ65=0,0%,F31/BJ65)</f>
        <v>0</v>
      </c>
      <c r="G65" s="143">
        <f t="shared" ref="G65" ca="1" si="162">IF(BK65=0,0%,G31/BK65)</f>
        <v>0</v>
      </c>
      <c r="H65" s="143">
        <f t="shared" ref="H65" ca="1" si="163">IF(BL65=0,0%,H31/BL65)</f>
        <v>0</v>
      </c>
      <c r="I65" s="143">
        <f t="shared" ref="I65" ca="1" si="164">IF(BM65=0,0%,I31/BM65)</f>
        <v>4.5731707317073168E-3</v>
      </c>
      <c r="J65" s="143">
        <f t="shared" ref="J65" ca="1" si="165">IF(BN65=0,0%,J31/BN65)</f>
        <v>2.8963414634146343E-2</v>
      </c>
      <c r="K65" s="143">
        <f t="shared" ref="K65" ca="1" si="166">IF(BO65=0,0%,K31/BO65)</f>
        <v>9.298780487804878E-2</v>
      </c>
      <c r="L65" s="143">
        <f t="shared" ref="L65" ca="1" si="167">IF(BP65=0,0%,L31/BP65)</f>
        <v>0.12728658536585366</v>
      </c>
      <c r="M65" s="143">
        <f t="shared" ref="M65" ca="1" si="168">IF(BQ65=0,0%,M31/BQ65)</f>
        <v>6.5548780487804881E-2</v>
      </c>
      <c r="N65" s="143">
        <f t="shared" ref="N65" ca="1" si="169">IF(BR65=0,0%,N31/BR65)</f>
        <v>5.2591463414634144E-2</v>
      </c>
      <c r="O65" s="143">
        <f t="shared" ref="O65" ca="1" si="170">IF(BS65=0,0%,O31/BS65)</f>
        <v>0.10060975609756098</v>
      </c>
      <c r="P65" s="143">
        <f t="shared" ref="P65" ca="1" si="171">IF(BT65=0,0%,P31/BT65)</f>
        <v>9.298780487804878E-2</v>
      </c>
      <c r="Q65" s="143">
        <f t="shared" ref="Q65" ca="1" si="172">IF(BU65=0,0%,Q31/BU65)</f>
        <v>8.9939024390243899E-2</v>
      </c>
      <c r="R65" s="143">
        <f t="shared" ref="R65" ca="1" si="173">IF(BV65=0,0%,R31/BV65)</f>
        <v>9.9085365853658541E-2</v>
      </c>
      <c r="S65" s="143">
        <f t="shared" ref="S65" ca="1" si="174">IF(BW65=0,0%,S31/BW65)</f>
        <v>6.402439024390244E-2</v>
      </c>
      <c r="T65" s="143">
        <f t="shared" ref="T65" ca="1" si="175">IF(BX65=0,0%,T31/BX65)</f>
        <v>7.698170731707317E-2</v>
      </c>
      <c r="U65" s="143">
        <f t="shared" ref="U65" ca="1" si="176">IF(BY65=0,0%,U31/BY65)</f>
        <v>5.7926829268292686E-2</v>
      </c>
      <c r="V65" s="143">
        <f t="shared" ref="V65" ca="1" si="177">IF(BZ65=0,0%,V31/BZ65)</f>
        <v>6.7835365853658541E-2</v>
      </c>
      <c r="W65" s="143">
        <f t="shared" ref="W65" ca="1" si="178">IF(CA65=0,0%,W31/CA65)</f>
        <v>4.9542682926829271E-2</v>
      </c>
      <c r="X65" s="143">
        <f t="shared" ref="X65" ca="1" si="179">IF(CB65=0,0%,X31/CB65)</f>
        <v>6.25E-2</v>
      </c>
      <c r="Y65" s="143">
        <f t="shared" ref="Y65" ca="1" si="180">IF(CC65=0,0%,Y31/CC65)</f>
        <v>3.048780487804878E-2</v>
      </c>
      <c r="Z65" s="143">
        <f t="shared" ref="Z65" ca="1" si="181">IF(CD65=0,0%,Z31/CD65)</f>
        <v>1.8292682926829267E-2</v>
      </c>
      <c r="AA65" s="143">
        <f t="shared" ref="AA65" ca="1" si="182">IF(CE65=0,0%,AA31/CE65)</f>
        <v>1.2195121951219513E-2</v>
      </c>
      <c r="AB65" s="143">
        <f t="shared" ref="AB65" ca="1" si="183">IF(CF65=0,0%,AB31/CF65)</f>
        <v>3.0487804878048782E-3</v>
      </c>
      <c r="AD65" s="125"/>
      <c r="AE65" s="64"/>
      <c r="AF65" s="64"/>
      <c r="AG65" s="64"/>
      <c r="AH65" s="64"/>
      <c r="AI65" s="64"/>
      <c r="AJ65" s="68" t="str">
        <f t="shared" si="48"/>
        <v>KZ11</v>
      </c>
      <c r="AK65" s="68" t="str">
        <f t="shared" si="48"/>
        <v>z Wrocławia</v>
      </c>
      <c r="AL65" s="144">
        <f>IFERROR(AVERAGEIFS('BAZA DANYCH'!$K:$K,'BAZA DANYCH'!$E:$E,$B65,'BAZA DANYCH'!$I:$I,$C65),0)</f>
        <v>59.230769230769234</v>
      </c>
      <c r="AM65" s="145">
        <f>IFERROR(COUNTIFS('BAZA DANYCH'!$E:$E,$B65,'BAZA DANYCH'!$S:$S,AM$46,'BAZA DANYCH'!$I:$I,$C65),0)</f>
        <v>2</v>
      </c>
      <c r="AN65" s="145">
        <f>IFERROR(COUNTIFS('BAZA DANYCH'!$E:$E,$B65,'BAZA DANYCH'!$S:$S,AN$46,'BAZA DANYCH'!$I:$I,$C65),0)</f>
        <v>2</v>
      </c>
      <c r="AO65" s="145">
        <f>IFERROR(COUNTIFS('BAZA DANYCH'!$E:$E,$B65,'BAZA DANYCH'!$S:$S,AO$46,'BAZA DANYCH'!$I:$I,$C65),0)</f>
        <v>1</v>
      </c>
      <c r="AP65" s="145">
        <f>IFERROR(COUNTIFS('BAZA DANYCH'!$E:$E,$B65,'BAZA DANYCH'!$S:$S,AP$46,'BAZA DANYCH'!$I:$I,$C65),0)</f>
        <v>1</v>
      </c>
      <c r="AQ65" s="145">
        <f>IFERROR(COUNTIFS('BAZA DANYCH'!$E:$E,$B65,'BAZA DANYCH'!$S:$S,AQ$46,'BAZA DANYCH'!$I:$I,$C65),0)</f>
        <v>2</v>
      </c>
      <c r="AR65" s="145">
        <f>IFERROR(COUNTIFS('BAZA DANYCH'!$E:$E,$B65,'BAZA DANYCH'!$S:$S,AR$46,'BAZA DANYCH'!$I:$I,$C65),0)</f>
        <v>1</v>
      </c>
      <c r="AS65" s="145">
        <f>IFERROR(COUNTIFS('BAZA DANYCH'!$E:$E,$B65,'BAZA DANYCH'!$S:$S,AS$46,'BAZA DANYCH'!$I:$I,$C65),0)</f>
        <v>2</v>
      </c>
      <c r="AT65" s="145">
        <f>IFERROR(COUNTIFS('BAZA DANYCH'!$E:$E,$B65,'BAZA DANYCH'!$S:$S,AT$46,'BAZA DANYCH'!$I:$I,$C65),0)</f>
        <v>2</v>
      </c>
      <c r="AU65" s="146">
        <f t="shared" ca="1" si="49"/>
        <v>28</v>
      </c>
      <c r="AV65" s="68" t="str">
        <f t="shared" si="46"/>
        <v>KZ11</v>
      </c>
      <c r="AW65" s="68" t="str">
        <f t="shared" si="46"/>
        <v>z Wrocławia</v>
      </c>
      <c r="AX65" s="144">
        <f>IFERROR(AVERAGEIFS('BAZA DANYCH'!$M:$M,'BAZA DANYCH'!$E:$E,$B65,'BAZA DANYCH'!$I:$I,$C65),0)</f>
        <v>656</v>
      </c>
      <c r="AY65" s="145">
        <f>IFERROR(AVERAGEIFS('BAZA DANYCH'!$M:$M,'BAZA DANYCH'!$E:$E,$B65,'BAZA DANYCH'!$S:$S,AY$46,'BAZA DANYCH'!$I:$I,$C65),0)</f>
        <v>656</v>
      </c>
      <c r="AZ65" s="145">
        <f>IFERROR(AVERAGEIFS('BAZA DANYCH'!$M:$M,'BAZA DANYCH'!$E:$E,$B65,'BAZA DANYCH'!$S:$S,AZ$46,'BAZA DANYCH'!$I:$I,$C65),0)</f>
        <v>656</v>
      </c>
      <c r="BA65" s="145">
        <f>IFERROR(AVERAGEIFS('BAZA DANYCH'!$M:$M,'BAZA DANYCH'!$E:$E,$B65,'BAZA DANYCH'!$S:$S,BA$46,'BAZA DANYCH'!$I:$I,$C65),0)</f>
        <v>656</v>
      </c>
      <c r="BB65" s="145">
        <f>IFERROR(AVERAGEIFS('BAZA DANYCH'!$M:$M,'BAZA DANYCH'!$E:$E,$B65,'BAZA DANYCH'!$S:$S,BB$46,'BAZA DANYCH'!$I:$I,$C65),0)</f>
        <v>656</v>
      </c>
      <c r="BC65" s="145">
        <f>IFERROR(AVERAGEIFS('BAZA DANYCH'!$M:$M,'BAZA DANYCH'!$E:$E,$B65,'BAZA DANYCH'!$S:$S,BC$46,'BAZA DANYCH'!$I:$I,$C65),0)</f>
        <v>656</v>
      </c>
      <c r="BD65" s="145">
        <f>IFERROR(AVERAGEIFS('BAZA DANYCH'!$M:$M,'BAZA DANYCH'!$E:$E,$B65,'BAZA DANYCH'!$S:$S,BD$46,'BAZA DANYCH'!$I:$I,$C65),0)</f>
        <v>656</v>
      </c>
      <c r="BE65" s="145">
        <f>IFERROR(AVERAGEIFS('BAZA DANYCH'!$M:$M,'BAZA DANYCH'!$E:$E,$B65,'BAZA DANYCH'!$S:$S,BE$46,'BAZA DANYCH'!$I:$I,$C65),0)</f>
        <v>656</v>
      </c>
      <c r="BF65" s="145">
        <f>IFERROR(AVERAGEIFS('BAZA DANYCH'!$M:$M,'BAZA DANYCH'!$E:$E,$B65,'BAZA DANYCH'!$S:$S,BF$46,'BAZA DANYCH'!$I:$I,$C65),0)</f>
        <v>656</v>
      </c>
      <c r="BG65" s="64"/>
      <c r="BH65" s="124">
        <f t="shared" ca="1" si="50"/>
        <v>19024</v>
      </c>
      <c r="BI65" s="147">
        <f t="shared" ca="1" si="51"/>
        <v>0</v>
      </c>
      <c r="BJ65" s="147">
        <f t="shared" ca="1" si="51"/>
        <v>0</v>
      </c>
      <c r="BK65" s="147">
        <f t="shared" ca="1" si="51"/>
        <v>0</v>
      </c>
      <c r="BL65" s="147">
        <f t="shared" ca="1" si="51"/>
        <v>0</v>
      </c>
      <c r="BM65" s="147">
        <f t="shared" ca="1" si="51"/>
        <v>656</v>
      </c>
      <c r="BN65" s="147">
        <f t="shared" ca="1" si="51"/>
        <v>656</v>
      </c>
      <c r="BO65" s="147">
        <f t="shared" ca="1" si="51"/>
        <v>656</v>
      </c>
      <c r="BP65" s="147">
        <f t="shared" ca="1" si="51"/>
        <v>1312</v>
      </c>
      <c r="BQ65" s="147">
        <f t="shared" ca="1" si="51"/>
        <v>1312</v>
      </c>
      <c r="BR65" s="147">
        <f t="shared" ca="1" si="51"/>
        <v>1312</v>
      </c>
      <c r="BS65" s="147">
        <f t="shared" ca="1" si="51"/>
        <v>656</v>
      </c>
      <c r="BT65" s="147">
        <f t="shared" ca="1" si="51"/>
        <v>656</v>
      </c>
      <c r="BU65" s="147">
        <f t="shared" ca="1" si="51"/>
        <v>656</v>
      </c>
      <c r="BV65" s="147">
        <f t="shared" ca="1" si="51"/>
        <v>656</v>
      </c>
      <c r="BW65" s="147">
        <f t="shared" ca="1" si="51"/>
        <v>1312</v>
      </c>
      <c r="BX65" s="147">
        <f t="shared" ca="1" si="51"/>
        <v>1312</v>
      </c>
      <c r="BY65" s="147">
        <f t="shared" ca="1" si="107"/>
        <v>1968</v>
      </c>
      <c r="BZ65" s="147">
        <f t="shared" ca="1" si="107"/>
        <v>1312</v>
      </c>
      <c r="CA65" s="147">
        <f t="shared" ca="1" si="107"/>
        <v>1312</v>
      </c>
      <c r="CB65" s="147">
        <f t="shared" ca="1" si="108"/>
        <v>656</v>
      </c>
      <c r="CC65" s="147">
        <f t="shared" ca="1" si="108"/>
        <v>656</v>
      </c>
      <c r="CD65" s="147">
        <f t="shared" ca="1" si="108"/>
        <v>656</v>
      </c>
      <c r="CE65" s="147">
        <f t="shared" ca="1" si="108"/>
        <v>656</v>
      </c>
      <c r="CF65" s="147">
        <f t="shared" ca="1" si="108"/>
        <v>656</v>
      </c>
    </row>
    <row r="66" spans="2:84" x14ac:dyDescent="0.25">
      <c r="B66" s="181" t="s">
        <v>82</v>
      </c>
      <c r="C66" s="182"/>
      <c r="D66" s="117">
        <f ca="1">IF(BH66=0,0%,D33/BH66)</f>
        <v>0.11194591566335454</v>
      </c>
      <c r="E66" s="117">
        <f t="shared" ref="E66:AB66" ca="1" si="184">IF(BI66=0,0%,E33/BI66)</f>
        <v>0</v>
      </c>
      <c r="F66" s="117">
        <f t="shared" ca="1" si="184"/>
        <v>0</v>
      </c>
      <c r="G66" s="117">
        <f t="shared" ca="1" si="184"/>
        <v>0</v>
      </c>
      <c r="H66" s="117">
        <f t="shared" ca="1" si="184"/>
        <v>0</v>
      </c>
      <c r="I66" s="117">
        <f t="shared" ca="1" si="184"/>
        <v>2.0114942528735632E-2</v>
      </c>
      <c r="J66" s="117">
        <f t="shared" ca="1" si="184"/>
        <v>7.0868460773846773E-2</v>
      </c>
      <c r="K66" s="117">
        <f t="shared" ca="1" si="184"/>
        <v>0.12221656404796075</v>
      </c>
      <c r="L66" s="117">
        <f t="shared" ca="1" si="184"/>
        <v>0.26321123269832603</v>
      </c>
      <c r="M66" s="117">
        <f t="shared" ca="1" si="184"/>
        <v>0.13615419755938754</v>
      </c>
      <c r="N66" s="117">
        <f t="shared" ca="1" si="184"/>
        <v>0.1083573123857932</v>
      </c>
      <c r="O66" s="117">
        <f t="shared" ca="1" si="184"/>
        <v>0.17048753801486996</v>
      </c>
      <c r="P66" s="117">
        <f t="shared" ca="1" si="184"/>
        <v>0.15755171314603741</v>
      </c>
      <c r="Q66" s="117">
        <f t="shared" ca="1" si="184"/>
        <v>0.1535714593402428</v>
      </c>
      <c r="R66" s="117">
        <f t="shared" ca="1" si="184"/>
        <v>0.12883662793389195</v>
      </c>
      <c r="S66" s="117">
        <f t="shared" ca="1" si="184"/>
        <v>0.13271749175610678</v>
      </c>
      <c r="T66" s="117">
        <f t="shared" ca="1" si="184"/>
        <v>0.12342962775757774</v>
      </c>
      <c r="U66" s="117">
        <f t="shared" ca="1" si="184"/>
        <v>0.10590798430740125</v>
      </c>
      <c r="V66" s="117">
        <f t="shared" ca="1" si="184"/>
        <v>0.10373053901501054</v>
      </c>
      <c r="W66" s="117">
        <f t="shared" ca="1" si="184"/>
        <v>0.10320225368087206</v>
      </c>
      <c r="X66" s="117">
        <f t="shared" ca="1" si="184"/>
        <v>8.2241562890606912E-2</v>
      </c>
      <c r="Y66" s="117">
        <f t="shared" ca="1" si="184"/>
        <v>4.3062080113148458E-2</v>
      </c>
      <c r="Z66" s="117">
        <f t="shared" ca="1" si="184"/>
        <v>2.528160832449361E-2</v>
      </c>
      <c r="AA66" s="117">
        <f t="shared" ca="1" si="184"/>
        <v>1.9901269028973149E-2</v>
      </c>
      <c r="AB66" s="117">
        <f t="shared" ca="1" si="184"/>
        <v>5.5904257810670283E-3</v>
      </c>
      <c r="AD66" s="125"/>
      <c r="AE66" s="125"/>
      <c r="AF66" s="125"/>
      <c r="AG66" s="125"/>
      <c r="AH66" s="125"/>
      <c r="AI66" s="125"/>
      <c r="AJ66" s="148"/>
      <c r="AK66" s="148"/>
      <c r="AL66" s="149"/>
      <c r="AM66" s="149"/>
      <c r="AN66" s="149"/>
      <c r="AO66" s="149"/>
      <c r="AP66" s="149"/>
      <c r="AQ66" s="149"/>
      <c r="AR66" s="149"/>
      <c r="AS66" s="149"/>
      <c r="AT66" s="149"/>
      <c r="AU66" s="150"/>
      <c r="AV66" s="148"/>
      <c r="AW66" s="148"/>
      <c r="AX66" s="149"/>
      <c r="AY66" s="149"/>
      <c r="AZ66" s="149"/>
      <c r="BA66" s="149"/>
      <c r="BB66" s="149"/>
      <c r="BC66" s="149"/>
      <c r="BD66" s="149"/>
      <c r="BE66" s="149"/>
      <c r="BF66" s="149"/>
      <c r="BG66" s="125"/>
      <c r="BH66" s="124">
        <f t="shared" ref="BH66:CF66" ca="1" si="185">SUM(BH48:BH65)</f>
        <v>166258.85714285716</v>
      </c>
      <c r="BI66" s="151">
        <f t="shared" ca="1" si="185"/>
        <v>0</v>
      </c>
      <c r="BJ66" s="151">
        <f t="shared" ca="1" si="185"/>
        <v>0</v>
      </c>
      <c r="BK66" s="151">
        <f t="shared" ca="1" si="185"/>
        <v>0</v>
      </c>
      <c r="BL66" s="151">
        <f t="shared" ca="1" si="185"/>
        <v>0</v>
      </c>
      <c r="BM66" s="151">
        <f t="shared" ca="1" si="185"/>
        <v>2038.2857142857142</v>
      </c>
      <c r="BN66" s="151">
        <f t="shared" ca="1" si="185"/>
        <v>4233.1948051948057</v>
      </c>
      <c r="BO66" s="151">
        <f t="shared" ca="1" si="185"/>
        <v>7854.909090909091</v>
      </c>
      <c r="BP66" s="151">
        <f t="shared" ca="1" si="185"/>
        <v>9893.1948051948057</v>
      </c>
      <c r="BQ66" s="151">
        <f t="shared" ca="1" si="185"/>
        <v>9893.1948051948057</v>
      </c>
      <c r="BR66" s="151">
        <f t="shared" ca="1" si="185"/>
        <v>9893.1948051948057</v>
      </c>
      <c r="BS66" s="151">
        <f t="shared" ca="1" si="185"/>
        <v>6029.7662337662332</v>
      </c>
      <c r="BT66" s="151">
        <f t="shared" ca="1" si="185"/>
        <v>6029.7662337662332</v>
      </c>
      <c r="BU66" s="151">
        <f t="shared" ca="1" si="185"/>
        <v>6029.7662337662332</v>
      </c>
      <c r="BV66" s="151">
        <f t="shared" ca="1" si="185"/>
        <v>7854.909090909091</v>
      </c>
      <c r="BW66" s="151">
        <f t="shared" ca="1" si="185"/>
        <v>9893.1948051948057</v>
      </c>
      <c r="BX66" s="151">
        <f t="shared" ca="1" si="185"/>
        <v>12744.103896103896</v>
      </c>
      <c r="BY66" s="151">
        <f t="shared" ca="1" si="185"/>
        <v>16750.389610389611</v>
      </c>
      <c r="BZ66" s="151">
        <f t="shared" ca="1" si="185"/>
        <v>13400.103896103896</v>
      </c>
      <c r="CA66" s="151">
        <f t="shared" ca="1" si="185"/>
        <v>9893.1948051948057</v>
      </c>
      <c r="CB66" s="151">
        <f t="shared" ca="1" si="185"/>
        <v>7854.909090909091</v>
      </c>
      <c r="CC66" s="151">
        <f t="shared" ca="1" si="185"/>
        <v>7198.909090909091</v>
      </c>
      <c r="CD66" s="151">
        <f t="shared" ca="1" si="185"/>
        <v>7198.909090909091</v>
      </c>
      <c r="CE66" s="151">
        <f t="shared" ca="1" si="185"/>
        <v>6029.7662337662332</v>
      </c>
      <c r="CF66" s="151">
        <f t="shared" ca="1" si="185"/>
        <v>5545.1948051948057</v>
      </c>
    </row>
    <row r="67" spans="2:84" x14ac:dyDescent="0.25">
      <c r="BH67" s="152"/>
      <c r="BI67" s="152"/>
      <c r="BJ67" s="152"/>
      <c r="BK67" s="152"/>
      <c r="BL67" s="152"/>
      <c r="BM67" s="152"/>
      <c r="BN67" s="152"/>
      <c r="BO67" s="152"/>
      <c r="BP67" s="152"/>
      <c r="BQ67" s="152"/>
      <c r="BR67" s="152"/>
      <c r="BS67" s="152"/>
      <c r="BT67" s="152"/>
      <c r="BU67" s="152"/>
      <c r="BV67" s="152"/>
      <c r="BW67" s="152"/>
      <c r="BX67" s="152"/>
      <c r="BY67" s="152"/>
      <c r="BZ67" s="152"/>
      <c r="CA67" s="152"/>
      <c r="CB67" s="152"/>
      <c r="CC67" s="152"/>
      <c r="CD67" s="152"/>
      <c r="CE67" s="152"/>
      <c r="CF67" s="152"/>
    </row>
  </sheetData>
  <mergeCells count="22">
    <mergeCell ref="AW46:AW47"/>
    <mergeCell ref="AV46:AV47"/>
    <mergeCell ref="B8:C8"/>
    <mergeCell ref="B11:C11"/>
    <mergeCell ref="B14:C14"/>
    <mergeCell ref="B17:C17"/>
    <mergeCell ref="B20:C20"/>
    <mergeCell ref="B66:C66"/>
    <mergeCell ref="B46:B47"/>
    <mergeCell ref="C46:C47"/>
    <mergeCell ref="AJ46:AJ47"/>
    <mergeCell ref="AK46:AK47"/>
    <mergeCell ref="B4:B5"/>
    <mergeCell ref="C4:C5"/>
    <mergeCell ref="D4:D5"/>
    <mergeCell ref="B33:C33"/>
    <mergeCell ref="C36:C37"/>
    <mergeCell ref="D36:D37"/>
    <mergeCell ref="B23:C23"/>
    <mergeCell ref="B26:C26"/>
    <mergeCell ref="B32:C32"/>
    <mergeCell ref="B29:C29"/>
  </mergeCells>
  <conditionalFormatting sqref="AX66:BF6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66:BF6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66:AT6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66:AT6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48:BF6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48:AT6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8:AB6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Z55"/>
  <sheetViews>
    <sheetView workbookViewId="0">
      <selection activeCell="I35" sqref="I35"/>
    </sheetView>
  </sheetViews>
  <sheetFormatPr defaultRowHeight="15" x14ac:dyDescent="0.25"/>
  <cols>
    <col min="4" max="4" width="14.7109375" customWidth="1"/>
    <col min="6" max="6" width="9.140625" bestFit="1" customWidth="1"/>
    <col min="15" max="15" width="20.7109375" style="163" customWidth="1"/>
  </cols>
  <sheetData>
    <row r="1" spans="3:26" ht="14.45" customHeight="1" x14ac:dyDescent="0.25">
      <c r="E1" s="187" t="s">
        <v>115</v>
      </c>
      <c r="F1" s="187"/>
      <c r="G1" s="187"/>
      <c r="H1" s="187"/>
      <c r="I1" s="187"/>
      <c r="J1" s="187"/>
      <c r="K1" s="157"/>
      <c r="L1" s="157"/>
      <c r="M1" s="157"/>
      <c r="N1" s="157"/>
      <c r="O1" s="158" t="s">
        <v>116</v>
      </c>
      <c r="P1" s="157"/>
      <c r="Q1" s="157"/>
      <c r="R1" s="157"/>
      <c r="S1" s="187"/>
      <c r="T1" s="187"/>
      <c r="U1" s="187"/>
      <c r="V1" s="187"/>
      <c r="W1" s="187"/>
      <c r="X1" s="187"/>
      <c r="Y1" s="187"/>
      <c r="Z1" s="187"/>
    </row>
    <row r="2" spans="3:26" ht="14.45" customHeight="1" x14ac:dyDescent="0.25">
      <c r="E2" s="157"/>
      <c r="F2" s="168" t="s">
        <v>11</v>
      </c>
      <c r="G2" s="168" t="s">
        <v>12</v>
      </c>
      <c r="H2" s="157"/>
      <c r="I2" s="157"/>
      <c r="J2" s="157"/>
      <c r="K2" s="157"/>
      <c r="L2" s="157"/>
      <c r="M2" s="157"/>
      <c r="N2" s="157"/>
      <c r="O2" s="158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</row>
    <row r="3" spans="3:26" ht="13.15" customHeight="1" x14ac:dyDescent="0.25">
      <c r="C3" t="s">
        <v>120</v>
      </c>
      <c r="D3" t="s">
        <v>121</v>
      </c>
      <c r="E3" s="157">
        <v>0</v>
      </c>
      <c r="F3" s="159">
        <v>0</v>
      </c>
      <c r="G3" s="159">
        <v>0</v>
      </c>
      <c r="H3" s="159"/>
      <c r="I3" s="159"/>
      <c r="J3" s="159"/>
      <c r="K3" s="159"/>
      <c r="L3" s="159"/>
      <c r="M3" s="159"/>
      <c r="N3" s="159"/>
      <c r="O3" s="160">
        <f t="shared" ref="O3:O8" si="0">SUM(F3:G3)</f>
        <v>0</v>
      </c>
      <c r="P3" s="159"/>
      <c r="Q3" s="159"/>
      <c r="R3" s="159"/>
      <c r="S3" s="157"/>
      <c r="T3" s="159"/>
      <c r="U3" s="159"/>
      <c r="V3" s="159"/>
      <c r="W3" s="157"/>
      <c r="X3" s="159"/>
      <c r="Y3" s="159"/>
      <c r="Z3" s="159"/>
    </row>
    <row r="4" spans="3:26" ht="13.15" customHeight="1" x14ac:dyDescent="0.25">
      <c r="C4" t="s">
        <v>120</v>
      </c>
      <c r="D4" t="s">
        <v>121</v>
      </c>
      <c r="E4" s="157">
        <v>1</v>
      </c>
      <c r="F4" s="159">
        <v>0</v>
      </c>
      <c r="G4" s="159">
        <v>0</v>
      </c>
      <c r="H4" s="159"/>
      <c r="I4" s="159"/>
      <c r="J4" s="159"/>
      <c r="K4" s="159"/>
      <c r="L4" s="159"/>
      <c r="M4" s="159"/>
      <c r="N4" s="159"/>
      <c r="O4" s="160">
        <f t="shared" si="0"/>
        <v>0</v>
      </c>
      <c r="P4" s="159"/>
      <c r="Q4" s="159"/>
      <c r="R4" s="159"/>
      <c r="S4" s="157"/>
      <c r="T4" s="159"/>
      <c r="U4" s="159"/>
      <c r="V4" s="159"/>
      <c r="W4" s="157"/>
      <c r="X4" s="159"/>
      <c r="Y4" s="159"/>
      <c r="Z4" s="159"/>
    </row>
    <row r="5" spans="3:26" ht="13.15" customHeight="1" x14ac:dyDescent="0.25">
      <c r="C5" t="s">
        <v>120</v>
      </c>
      <c r="D5" t="s">
        <v>121</v>
      </c>
      <c r="E5" s="157">
        <v>2</v>
      </c>
      <c r="F5" s="159">
        <v>0</v>
      </c>
      <c r="G5" s="159">
        <v>0</v>
      </c>
      <c r="H5" s="159"/>
      <c r="I5" s="159"/>
      <c r="J5" s="159"/>
      <c r="K5" s="159"/>
      <c r="L5" s="159"/>
      <c r="M5" s="159"/>
      <c r="N5" s="159"/>
      <c r="O5" s="160">
        <f t="shared" si="0"/>
        <v>0</v>
      </c>
      <c r="P5" s="159"/>
      <c r="Q5" s="159"/>
      <c r="R5" s="159"/>
      <c r="S5" s="157"/>
      <c r="T5" s="159"/>
      <c r="U5" s="159"/>
      <c r="V5" s="159"/>
      <c r="W5" s="157"/>
      <c r="X5" s="159"/>
      <c r="Y5" s="159"/>
      <c r="Z5" s="159"/>
    </row>
    <row r="6" spans="3:26" ht="13.15" customHeight="1" x14ac:dyDescent="0.25">
      <c r="C6" t="s">
        <v>120</v>
      </c>
      <c r="D6" t="s">
        <v>121</v>
      </c>
      <c r="E6" s="157">
        <v>3</v>
      </c>
      <c r="F6" s="159">
        <v>0</v>
      </c>
      <c r="G6" s="159">
        <v>0</v>
      </c>
      <c r="H6" s="159"/>
      <c r="I6" s="159"/>
      <c r="J6" s="159"/>
      <c r="K6" s="159"/>
      <c r="L6" s="159"/>
      <c r="M6" s="159"/>
      <c r="N6" s="159"/>
      <c r="O6" s="160">
        <f t="shared" si="0"/>
        <v>0</v>
      </c>
      <c r="P6" s="159"/>
      <c r="Q6" s="159"/>
      <c r="R6" s="159"/>
      <c r="S6" s="157"/>
      <c r="T6" s="159"/>
      <c r="U6" s="159"/>
      <c r="V6" s="159"/>
      <c r="W6" s="157"/>
      <c r="X6" s="159"/>
      <c r="Y6" s="159"/>
      <c r="Z6" s="159"/>
    </row>
    <row r="7" spans="3:26" ht="13.15" customHeight="1" x14ac:dyDescent="0.25">
      <c r="C7" t="s">
        <v>120</v>
      </c>
      <c r="D7" t="s">
        <v>121</v>
      </c>
      <c r="E7" s="157">
        <v>4</v>
      </c>
      <c r="F7" s="159">
        <v>3</v>
      </c>
      <c r="G7" s="159">
        <v>1</v>
      </c>
      <c r="H7" s="159"/>
      <c r="I7" s="159"/>
      <c r="J7" s="159"/>
      <c r="K7" s="159"/>
      <c r="L7" s="159"/>
      <c r="M7" s="159"/>
      <c r="N7" s="159"/>
      <c r="O7" s="160">
        <f t="shared" si="0"/>
        <v>4</v>
      </c>
      <c r="P7" s="159"/>
      <c r="Q7" s="159"/>
      <c r="R7" s="159"/>
      <c r="S7" s="157"/>
      <c r="T7" s="159"/>
      <c r="U7" s="159"/>
      <c r="V7" s="159"/>
      <c r="W7" s="157"/>
      <c r="X7" s="159"/>
      <c r="Y7" s="159"/>
      <c r="Z7" s="159"/>
    </row>
    <row r="8" spans="3:26" ht="13.15" customHeight="1" x14ac:dyDescent="0.25">
      <c r="C8" t="s">
        <v>120</v>
      </c>
      <c r="D8" t="s">
        <v>121</v>
      </c>
      <c r="E8" s="157">
        <v>5</v>
      </c>
      <c r="F8" s="159">
        <v>4</v>
      </c>
      <c r="G8" s="159">
        <v>1</v>
      </c>
      <c r="H8" s="159"/>
      <c r="I8" s="159"/>
      <c r="J8" s="159"/>
      <c r="K8" s="159"/>
      <c r="L8" s="159"/>
      <c r="M8" s="159"/>
      <c r="N8" s="159"/>
      <c r="O8" s="160">
        <f t="shared" si="0"/>
        <v>5</v>
      </c>
      <c r="P8" s="159"/>
      <c r="Q8" s="159"/>
      <c r="R8" s="159"/>
      <c r="S8" s="157"/>
      <c r="T8" s="159"/>
      <c r="U8" s="159"/>
      <c r="V8" s="159"/>
      <c r="W8" s="157"/>
      <c r="X8" s="159"/>
      <c r="Y8" s="159"/>
      <c r="Z8" s="159"/>
    </row>
    <row r="9" spans="3:26" x14ac:dyDescent="0.25">
      <c r="C9" t="s">
        <v>120</v>
      </c>
      <c r="D9" t="s">
        <v>121</v>
      </c>
      <c r="E9" s="157">
        <v>6</v>
      </c>
      <c r="F9" s="159">
        <v>6</v>
      </c>
      <c r="G9" s="159">
        <v>3</v>
      </c>
      <c r="H9" s="159"/>
      <c r="I9" s="159"/>
      <c r="J9" s="159"/>
      <c r="K9" s="159"/>
      <c r="L9" s="159"/>
      <c r="M9" s="159"/>
      <c r="N9" s="159"/>
      <c r="O9" s="160">
        <f t="shared" ref="O9:O26" si="1">SUM(F9:G9)</f>
        <v>9</v>
      </c>
      <c r="P9" s="159"/>
      <c r="Q9" s="159"/>
      <c r="R9" s="159"/>
      <c r="S9" s="157"/>
      <c r="T9" s="159"/>
      <c r="U9" s="159"/>
      <c r="V9" s="159"/>
      <c r="W9" s="157"/>
      <c r="X9" s="159"/>
      <c r="Y9" s="159"/>
      <c r="Z9" s="159"/>
    </row>
    <row r="10" spans="3:26" x14ac:dyDescent="0.25">
      <c r="C10" t="s">
        <v>120</v>
      </c>
      <c r="D10" t="s">
        <v>121</v>
      </c>
      <c r="E10" s="157">
        <v>7</v>
      </c>
      <c r="F10" s="159">
        <v>7</v>
      </c>
      <c r="G10" s="159">
        <v>5</v>
      </c>
      <c r="H10" s="159"/>
      <c r="I10" s="159"/>
      <c r="J10" s="159"/>
      <c r="K10" s="159"/>
      <c r="L10" s="159"/>
      <c r="M10" s="159"/>
      <c r="N10" s="159"/>
      <c r="O10" s="160">
        <f t="shared" si="1"/>
        <v>12</v>
      </c>
      <c r="P10" s="159"/>
      <c r="Q10" s="159"/>
      <c r="R10" s="159"/>
      <c r="S10" s="157"/>
      <c r="T10" s="159"/>
      <c r="U10" s="159"/>
      <c r="V10" s="159"/>
      <c r="W10" s="157"/>
      <c r="X10" s="159"/>
      <c r="Y10" s="159"/>
      <c r="Z10" s="159"/>
    </row>
    <row r="11" spans="3:26" x14ac:dyDescent="0.25">
      <c r="C11" t="s">
        <v>120</v>
      </c>
      <c r="D11" t="s">
        <v>121</v>
      </c>
      <c r="E11" s="157">
        <v>8</v>
      </c>
      <c r="F11" s="159">
        <v>8</v>
      </c>
      <c r="G11" s="159">
        <v>4</v>
      </c>
      <c r="H11" s="159"/>
      <c r="I11" s="159"/>
      <c r="J11" s="159"/>
      <c r="K11" s="159"/>
      <c r="L11" s="159"/>
      <c r="M11" s="159"/>
      <c r="N11" s="159"/>
      <c r="O11" s="160">
        <f t="shared" si="1"/>
        <v>12</v>
      </c>
      <c r="P11" s="159"/>
      <c r="Q11" s="159"/>
      <c r="R11" s="159"/>
      <c r="S11" s="157"/>
      <c r="T11" s="159"/>
      <c r="U11" s="159"/>
      <c r="V11" s="159"/>
      <c r="W11" s="157"/>
      <c r="X11" s="159"/>
      <c r="Y11" s="159"/>
      <c r="Z11" s="159"/>
    </row>
    <row r="12" spans="3:26" x14ac:dyDescent="0.25">
      <c r="C12" t="s">
        <v>120</v>
      </c>
      <c r="D12" t="s">
        <v>121</v>
      </c>
      <c r="E12" s="157">
        <v>9</v>
      </c>
      <c r="F12" s="159">
        <v>6</v>
      </c>
      <c r="G12" s="159">
        <v>5</v>
      </c>
      <c r="H12" s="159"/>
      <c r="I12" s="159"/>
      <c r="J12" s="159"/>
      <c r="K12" s="159"/>
      <c r="L12" s="159"/>
      <c r="M12" s="159"/>
      <c r="N12" s="159"/>
      <c r="O12" s="160">
        <f t="shared" si="1"/>
        <v>11</v>
      </c>
      <c r="P12" s="159"/>
      <c r="Q12" s="159"/>
      <c r="R12" s="159"/>
      <c r="S12" s="157"/>
      <c r="T12" s="159"/>
      <c r="U12" s="159"/>
      <c r="V12" s="159"/>
      <c r="W12" s="157"/>
      <c r="X12" s="159"/>
      <c r="Y12" s="159"/>
      <c r="Z12" s="159"/>
    </row>
    <row r="13" spans="3:26" x14ac:dyDescent="0.25">
      <c r="C13" t="s">
        <v>120</v>
      </c>
      <c r="D13" t="s">
        <v>121</v>
      </c>
      <c r="E13" s="157">
        <v>10</v>
      </c>
      <c r="F13" s="159">
        <v>5</v>
      </c>
      <c r="G13" s="159">
        <v>2</v>
      </c>
      <c r="H13" s="159"/>
      <c r="I13" s="159"/>
      <c r="J13" s="159"/>
      <c r="K13" s="159"/>
      <c r="L13" s="159"/>
      <c r="M13" s="159"/>
      <c r="N13" s="159"/>
      <c r="O13" s="160">
        <f t="shared" si="1"/>
        <v>7</v>
      </c>
      <c r="P13" s="159"/>
      <c r="Q13" s="159"/>
      <c r="R13" s="159"/>
      <c r="S13" s="157"/>
      <c r="T13" s="159"/>
      <c r="U13" s="159"/>
      <c r="V13" s="159"/>
      <c r="W13" s="157"/>
      <c r="X13" s="159"/>
      <c r="Y13" s="159"/>
      <c r="Z13" s="159"/>
    </row>
    <row r="14" spans="3:26" x14ac:dyDescent="0.25">
      <c r="C14" t="s">
        <v>120</v>
      </c>
      <c r="D14" t="s">
        <v>121</v>
      </c>
      <c r="E14" s="157">
        <v>11</v>
      </c>
      <c r="F14" s="159">
        <v>4</v>
      </c>
      <c r="G14" s="159">
        <v>3</v>
      </c>
      <c r="H14" s="159"/>
      <c r="I14" s="159"/>
      <c r="J14" s="159"/>
      <c r="K14" s="159"/>
      <c r="L14" s="159"/>
      <c r="M14" s="159"/>
      <c r="N14" s="159"/>
      <c r="O14" s="160">
        <f t="shared" si="1"/>
        <v>7</v>
      </c>
      <c r="P14" s="159"/>
      <c r="Q14" s="159"/>
      <c r="R14" s="159"/>
      <c r="S14" s="157"/>
      <c r="T14" s="159"/>
      <c r="U14" s="159"/>
      <c r="V14" s="159"/>
      <c r="W14" s="157"/>
      <c r="X14" s="159"/>
      <c r="Y14" s="159"/>
      <c r="Z14" s="159"/>
    </row>
    <row r="15" spans="3:26" x14ac:dyDescent="0.25">
      <c r="C15" t="s">
        <v>120</v>
      </c>
      <c r="D15" t="s">
        <v>121</v>
      </c>
      <c r="E15" s="157">
        <v>12</v>
      </c>
      <c r="F15" s="159">
        <v>6</v>
      </c>
      <c r="G15" s="159">
        <v>1</v>
      </c>
      <c r="H15" s="159"/>
      <c r="I15" s="159"/>
      <c r="J15" s="159"/>
      <c r="K15" s="159"/>
      <c r="L15" s="159"/>
      <c r="M15" s="159"/>
      <c r="N15" s="159"/>
      <c r="O15" s="160">
        <f t="shared" si="1"/>
        <v>7</v>
      </c>
      <c r="P15" s="159"/>
      <c r="Q15" s="159"/>
      <c r="R15" s="159"/>
      <c r="S15" s="157"/>
      <c r="T15" s="159"/>
      <c r="U15" s="159"/>
      <c r="V15" s="159"/>
      <c r="W15" s="157"/>
      <c r="X15" s="159"/>
      <c r="Y15" s="159"/>
      <c r="Z15" s="159"/>
    </row>
    <row r="16" spans="3:26" x14ac:dyDescent="0.25">
      <c r="C16" t="s">
        <v>120</v>
      </c>
      <c r="D16" t="s">
        <v>121</v>
      </c>
      <c r="E16" s="157">
        <v>13</v>
      </c>
      <c r="F16" s="159">
        <v>4</v>
      </c>
      <c r="G16" s="159">
        <v>5</v>
      </c>
      <c r="H16" s="159"/>
      <c r="I16" s="159"/>
      <c r="J16" s="159"/>
      <c r="K16" s="159"/>
      <c r="L16" s="159"/>
      <c r="M16" s="159"/>
      <c r="N16" s="159"/>
      <c r="O16" s="160">
        <f t="shared" si="1"/>
        <v>9</v>
      </c>
      <c r="P16" s="159"/>
      <c r="Q16" s="159"/>
      <c r="R16" s="159"/>
      <c r="S16" s="157"/>
      <c r="T16" s="159"/>
      <c r="U16" s="159"/>
      <c r="V16" s="159"/>
      <c r="W16" s="157"/>
      <c r="X16" s="159"/>
      <c r="Y16" s="159"/>
      <c r="Z16" s="159"/>
    </row>
    <row r="17" spans="3:26" x14ac:dyDescent="0.25">
      <c r="C17" t="s">
        <v>120</v>
      </c>
      <c r="D17" t="s">
        <v>121</v>
      </c>
      <c r="E17" s="157">
        <v>14</v>
      </c>
      <c r="F17" s="159">
        <v>9</v>
      </c>
      <c r="G17" s="159">
        <v>3</v>
      </c>
      <c r="H17" s="159"/>
      <c r="I17" s="159"/>
      <c r="J17" s="159"/>
      <c r="K17" s="159"/>
      <c r="L17" s="159"/>
      <c r="M17" s="159"/>
      <c r="N17" s="159"/>
      <c r="O17" s="160">
        <f t="shared" si="1"/>
        <v>12</v>
      </c>
      <c r="P17" s="159"/>
      <c r="Q17" s="159"/>
      <c r="R17" s="159"/>
      <c r="S17" s="157"/>
      <c r="T17" s="159"/>
      <c r="U17" s="159"/>
      <c r="V17" s="159"/>
      <c r="W17" s="157"/>
      <c r="X17" s="159"/>
      <c r="Y17" s="159"/>
      <c r="Z17" s="159"/>
    </row>
    <row r="18" spans="3:26" x14ac:dyDescent="0.25">
      <c r="C18" t="s">
        <v>120</v>
      </c>
      <c r="D18" t="s">
        <v>121</v>
      </c>
      <c r="E18" s="157">
        <v>15</v>
      </c>
      <c r="F18" s="159">
        <v>7</v>
      </c>
      <c r="G18" s="159">
        <v>8</v>
      </c>
      <c r="H18" s="159"/>
      <c r="I18" s="159"/>
      <c r="J18" s="159"/>
      <c r="K18" s="159"/>
      <c r="L18" s="159"/>
      <c r="M18" s="159"/>
      <c r="N18" s="159"/>
      <c r="O18" s="160">
        <f t="shared" si="1"/>
        <v>15</v>
      </c>
      <c r="P18" s="159"/>
      <c r="Q18" s="159"/>
      <c r="R18" s="159"/>
      <c r="S18" s="157"/>
      <c r="T18" s="159"/>
      <c r="U18" s="159"/>
      <c r="V18" s="159"/>
      <c r="W18" s="157"/>
      <c r="X18" s="159"/>
      <c r="Y18" s="159"/>
      <c r="Z18" s="159"/>
    </row>
    <row r="19" spans="3:26" x14ac:dyDescent="0.25">
      <c r="C19" t="s">
        <v>120</v>
      </c>
      <c r="D19" t="s">
        <v>121</v>
      </c>
      <c r="E19" s="157">
        <v>16</v>
      </c>
      <c r="F19" s="159">
        <v>11</v>
      </c>
      <c r="G19" s="159">
        <v>7</v>
      </c>
      <c r="H19" s="159"/>
      <c r="I19" s="159"/>
      <c r="J19" s="159"/>
      <c r="K19" s="159"/>
      <c r="L19" s="159"/>
      <c r="M19" s="159"/>
      <c r="N19" s="159"/>
      <c r="O19" s="160">
        <f t="shared" si="1"/>
        <v>18</v>
      </c>
      <c r="P19" s="159"/>
      <c r="Q19" s="159"/>
      <c r="R19" s="159"/>
      <c r="S19" s="157"/>
      <c r="T19" s="159"/>
      <c r="U19" s="159"/>
      <c r="V19" s="159"/>
      <c r="W19" s="157"/>
      <c r="X19" s="159"/>
      <c r="Y19" s="159"/>
      <c r="Z19" s="159"/>
    </row>
    <row r="20" spans="3:26" x14ac:dyDescent="0.25">
      <c r="C20" t="s">
        <v>120</v>
      </c>
      <c r="D20" t="s">
        <v>121</v>
      </c>
      <c r="E20" s="157">
        <v>17</v>
      </c>
      <c r="F20" s="159">
        <v>10</v>
      </c>
      <c r="G20" s="159">
        <v>6</v>
      </c>
      <c r="H20" s="159"/>
      <c r="I20" s="159"/>
      <c r="J20" s="159"/>
      <c r="K20" s="159"/>
      <c r="L20" s="159"/>
      <c r="M20" s="159"/>
      <c r="N20" s="159"/>
      <c r="O20" s="160">
        <f t="shared" si="1"/>
        <v>16</v>
      </c>
      <c r="P20" s="159"/>
      <c r="Q20" s="159"/>
      <c r="R20" s="159"/>
      <c r="S20" s="157"/>
      <c r="T20" s="159"/>
      <c r="U20" s="159"/>
      <c r="V20" s="159"/>
      <c r="W20" s="157"/>
      <c r="X20" s="159"/>
      <c r="Y20" s="159"/>
      <c r="Z20" s="159"/>
    </row>
    <row r="21" spans="3:26" x14ac:dyDescent="0.25">
      <c r="C21" t="s">
        <v>120</v>
      </c>
      <c r="D21" t="s">
        <v>121</v>
      </c>
      <c r="E21" s="157">
        <v>18</v>
      </c>
      <c r="F21" s="159">
        <v>8</v>
      </c>
      <c r="G21" s="159">
        <v>4</v>
      </c>
      <c r="H21" s="159"/>
      <c r="I21" s="159"/>
      <c r="J21" s="159"/>
      <c r="K21" s="159"/>
      <c r="L21" s="159"/>
      <c r="M21" s="159"/>
      <c r="N21" s="159"/>
      <c r="O21" s="160">
        <f t="shared" si="1"/>
        <v>12</v>
      </c>
      <c r="P21" s="159"/>
      <c r="Q21" s="159"/>
      <c r="R21" s="159"/>
      <c r="S21" s="157"/>
      <c r="T21" s="159"/>
      <c r="U21" s="159"/>
      <c r="V21" s="159"/>
      <c r="W21" s="157"/>
      <c r="X21" s="159"/>
      <c r="Y21" s="159"/>
      <c r="Z21" s="159"/>
    </row>
    <row r="22" spans="3:26" x14ac:dyDescent="0.25">
      <c r="C22" t="s">
        <v>120</v>
      </c>
      <c r="D22" t="s">
        <v>121</v>
      </c>
      <c r="E22" s="157">
        <v>19</v>
      </c>
      <c r="F22" s="159">
        <v>6</v>
      </c>
      <c r="G22" s="159">
        <v>4</v>
      </c>
      <c r="H22" s="159"/>
      <c r="I22" s="159"/>
      <c r="J22" s="159"/>
      <c r="K22" s="159"/>
      <c r="L22" s="159"/>
      <c r="M22" s="159"/>
      <c r="N22" s="159"/>
      <c r="O22" s="160">
        <f t="shared" si="1"/>
        <v>10</v>
      </c>
      <c r="P22" s="159"/>
      <c r="Q22" s="159"/>
      <c r="R22" s="159"/>
      <c r="S22" s="157"/>
      <c r="T22" s="159"/>
      <c r="U22" s="159"/>
      <c r="V22" s="159"/>
      <c r="W22" s="157"/>
      <c r="X22" s="159"/>
      <c r="Y22" s="159"/>
      <c r="Z22" s="159"/>
    </row>
    <row r="23" spans="3:26" x14ac:dyDescent="0.25">
      <c r="C23" t="s">
        <v>120</v>
      </c>
      <c r="D23" t="s">
        <v>121</v>
      </c>
      <c r="E23" s="157">
        <v>20</v>
      </c>
      <c r="F23" s="159">
        <v>4</v>
      </c>
      <c r="G23" s="159">
        <v>4</v>
      </c>
      <c r="H23" s="159"/>
      <c r="I23" s="159"/>
      <c r="J23" s="159"/>
      <c r="K23" s="159"/>
      <c r="L23" s="159"/>
      <c r="M23" s="159"/>
      <c r="N23" s="159"/>
      <c r="O23" s="160">
        <f t="shared" si="1"/>
        <v>8</v>
      </c>
      <c r="P23" s="159"/>
      <c r="Q23" s="159"/>
      <c r="R23" s="159"/>
      <c r="S23" s="157"/>
      <c r="T23" s="159"/>
      <c r="U23" s="159"/>
      <c r="V23" s="159"/>
      <c r="W23" s="157"/>
      <c r="X23" s="159"/>
      <c r="Y23" s="159"/>
      <c r="Z23" s="159"/>
    </row>
    <row r="24" spans="3:26" x14ac:dyDescent="0.25">
      <c r="C24" t="s">
        <v>120</v>
      </c>
      <c r="D24" t="s">
        <v>121</v>
      </c>
      <c r="E24" s="157">
        <v>21</v>
      </c>
      <c r="F24" s="159">
        <v>4</v>
      </c>
      <c r="G24" s="159">
        <v>4</v>
      </c>
      <c r="H24" s="159"/>
      <c r="I24" s="159"/>
      <c r="J24" s="159"/>
      <c r="K24" s="159"/>
      <c r="L24" s="159"/>
      <c r="M24" s="159"/>
      <c r="N24" s="159"/>
      <c r="O24" s="160">
        <f t="shared" si="1"/>
        <v>8</v>
      </c>
      <c r="P24" s="159"/>
      <c r="Q24" s="159"/>
      <c r="R24" s="159"/>
      <c r="S24" s="157"/>
      <c r="T24" s="159"/>
      <c r="U24" s="159"/>
      <c r="V24" s="159"/>
      <c r="W24" s="157"/>
      <c r="X24" s="159"/>
      <c r="Y24" s="159"/>
      <c r="Z24" s="159"/>
    </row>
    <row r="25" spans="3:26" x14ac:dyDescent="0.25">
      <c r="C25" t="s">
        <v>120</v>
      </c>
      <c r="D25" t="s">
        <v>121</v>
      </c>
      <c r="E25" s="157">
        <v>22</v>
      </c>
      <c r="F25" s="159">
        <v>6</v>
      </c>
      <c r="G25" s="159">
        <v>1</v>
      </c>
      <c r="H25" s="159"/>
      <c r="I25" s="159"/>
      <c r="J25" s="159"/>
      <c r="K25" s="159"/>
      <c r="L25" s="159"/>
      <c r="M25" s="159"/>
      <c r="N25" s="159"/>
      <c r="O25" s="160">
        <f t="shared" si="1"/>
        <v>7</v>
      </c>
      <c r="P25" s="159"/>
      <c r="Q25" s="159"/>
      <c r="R25" s="159"/>
      <c r="S25" s="157"/>
      <c r="T25" s="159"/>
      <c r="U25" s="159"/>
      <c r="V25" s="159"/>
      <c r="W25" s="157"/>
      <c r="X25" s="159"/>
      <c r="Y25" s="159"/>
      <c r="Z25" s="159"/>
    </row>
    <row r="26" spans="3:26" x14ac:dyDescent="0.25">
      <c r="C26" t="s">
        <v>120</v>
      </c>
      <c r="D26" t="s">
        <v>121</v>
      </c>
      <c r="E26" s="157">
        <v>23</v>
      </c>
      <c r="F26" s="159">
        <v>5</v>
      </c>
      <c r="G26" s="159">
        <v>1</v>
      </c>
      <c r="H26" s="159"/>
      <c r="I26" s="159"/>
      <c r="J26" s="159"/>
      <c r="K26" s="159"/>
      <c r="L26" s="159"/>
      <c r="M26" s="159"/>
      <c r="N26" s="159"/>
      <c r="O26" s="160">
        <f t="shared" si="1"/>
        <v>6</v>
      </c>
      <c r="P26" s="159"/>
      <c r="Q26" s="159"/>
      <c r="R26" s="159"/>
      <c r="S26" s="157"/>
      <c r="T26" s="159"/>
      <c r="U26" s="159"/>
      <c r="V26" s="159"/>
      <c r="W26" s="157"/>
      <c r="X26" s="159"/>
      <c r="Y26" s="159"/>
      <c r="Z26" s="159"/>
    </row>
    <row r="27" spans="3:26" x14ac:dyDescent="0.25">
      <c r="O27" s="158">
        <f>SUM(O3:O26)</f>
        <v>195</v>
      </c>
    </row>
    <row r="28" spans="3:26" x14ac:dyDescent="0.25">
      <c r="O28" s="158"/>
    </row>
    <row r="30" spans="3:26" x14ac:dyDescent="0.25">
      <c r="E30" s="161" t="s">
        <v>117</v>
      </c>
      <c r="F30" s="162" t="s">
        <v>118</v>
      </c>
      <c r="G30" s="162" t="s">
        <v>119</v>
      </c>
    </row>
    <row r="31" spans="3:26" x14ac:dyDescent="0.25">
      <c r="E31" s="164">
        <v>0</v>
      </c>
      <c r="F31" s="164">
        <f t="shared" ref="F31:F54" si="2">SUMIFS($O$3:$O$26,$E$3:$E$26,$E31)</f>
        <v>0</v>
      </c>
      <c r="G31" s="165">
        <f>F31/$F$55</f>
        <v>0</v>
      </c>
    </row>
    <row r="32" spans="3:26" x14ac:dyDescent="0.25">
      <c r="E32" s="164">
        <f>E31+1</f>
        <v>1</v>
      </c>
      <c r="F32" s="164">
        <f t="shared" si="2"/>
        <v>0</v>
      </c>
      <c r="G32" s="165">
        <f t="shared" ref="G32:G54" si="3">F32/$F$55</f>
        <v>0</v>
      </c>
    </row>
    <row r="33" spans="5:7" x14ac:dyDescent="0.25">
      <c r="E33" s="164">
        <f t="shared" ref="E33:E53" si="4">E32+1</f>
        <v>2</v>
      </c>
      <c r="F33" s="164">
        <f t="shared" si="2"/>
        <v>0</v>
      </c>
      <c r="G33" s="165">
        <f t="shared" si="3"/>
        <v>0</v>
      </c>
    </row>
    <row r="34" spans="5:7" x14ac:dyDescent="0.25">
      <c r="E34" s="164">
        <f t="shared" si="4"/>
        <v>3</v>
      </c>
      <c r="F34" s="164">
        <f t="shared" si="2"/>
        <v>0</v>
      </c>
      <c r="G34" s="165">
        <f t="shared" si="3"/>
        <v>0</v>
      </c>
    </row>
    <row r="35" spans="5:7" x14ac:dyDescent="0.25">
      <c r="E35" s="164">
        <f t="shared" si="4"/>
        <v>4</v>
      </c>
      <c r="F35" s="164">
        <f t="shared" si="2"/>
        <v>4</v>
      </c>
      <c r="G35" s="165">
        <f t="shared" si="3"/>
        <v>2.0512820512820513E-2</v>
      </c>
    </row>
    <row r="36" spans="5:7" x14ac:dyDescent="0.25">
      <c r="E36" s="164">
        <f t="shared" si="4"/>
        <v>5</v>
      </c>
      <c r="F36" s="164">
        <f t="shared" si="2"/>
        <v>5</v>
      </c>
      <c r="G36" s="165">
        <f t="shared" si="3"/>
        <v>2.564102564102564E-2</v>
      </c>
    </row>
    <row r="37" spans="5:7" x14ac:dyDescent="0.25">
      <c r="E37" s="164">
        <f t="shared" si="4"/>
        <v>6</v>
      </c>
      <c r="F37" s="164">
        <f t="shared" si="2"/>
        <v>9</v>
      </c>
      <c r="G37" s="165">
        <f t="shared" si="3"/>
        <v>4.6153846153846156E-2</v>
      </c>
    </row>
    <row r="38" spans="5:7" x14ac:dyDescent="0.25">
      <c r="E38" s="164">
        <f t="shared" si="4"/>
        <v>7</v>
      </c>
      <c r="F38" s="164">
        <f t="shared" si="2"/>
        <v>12</v>
      </c>
      <c r="G38" s="165">
        <f t="shared" si="3"/>
        <v>6.1538461538461542E-2</v>
      </c>
    </row>
    <row r="39" spans="5:7" x14ac:dyDescent="0.25">
      <c r="E39" s="164">
        <f t="shared" si="4"/>
        <v>8</v>
      </c>
      <c r="F39" s="164">
        <f t="shared" si="2"/>
        <v>12</v>
      </c>
      <c r="G39" s="165">
        <f t="shared" si="3"/>
        <v>6.1538461538461542E-2</v>
      </c>
    </row>
    <row r="40" spans="5:7" x14ac:dyDescent="0.25">
      <c r="E40" s="164">
        <f t="shared" si="4"/>
        <v>9</v>
      </c>
      <c r="F40" s="164">
        <f t="shared" si="2"/>
        <v>11</v>
      </c>
      <c r="G40" s="165">
        <f t="shared" si="3"/>
        <v>5.6410256410256411E-2</v>
      </c>
    </row>
    <row r="41" spans="5:7" x14ac:dyDescent="0.25">
      <c r="E41" s="164">
        <f t="shared" si="4"/>
        <v>10</v>
      </c>
      <c r="F41" s="164">
        <f t="shared" si="2"/>
        <v>7</v>
      </c>
      <c r="G41" s="165">
        <f t="shared" si="3"/>
        <v>3.5897435897435895E-2</v>
      </c>
    </row>
    <row r="42" spans="5:7" x14ac:dyDescent="0.25">
      <c r="E42" s="164">
        <f t="shared" si="4"/>
        <v>11</v>
      </c>
      <c r="F42" s="164">
        <f t="shared" si="2"/>
        <v>7</v>
      </c>
      <c r="G42" s="165">
        <f t="shared" si="3"/>
        <v>3.5897435897435895E-2</v>
      </c>
    </row>
    <row r="43" spans="5:7" x14ac:dyDescent="0.25">
      <c r="E43" s="164">
        <f t="shared" si="4"/>
        <v>12</v>
      </c>
      <c r="F43" s="164">
        <f t="shared" si="2"/>
        <v>7</v>
      </c>
      <c r="G43" s="165">
        <f t="shared" si="3"/>
        <v>3.5897435897435895E-2</v>
      </c>
    </row>
    <row r="44" spans="5:7" x14ac:dyDescent="0.25">
      <c r="E44" s="164">
        <f t="shared" si="4"/>
        <v>13</v>
      </c>
      <c r="F44" s="164">
        <f t="shared" si="2"/>
        <v>9</v>
      </c>
      <c r="G44" s="165">
        <f t="shared" si="3"/>
        <v>4.6153846153846156E-2</v>
      </c>
    </row>
    <row r="45" spans="5:7" x14ac:dyDescent="0.25">
      <c r="E45" s="164">
        <f t="shared" si="4"/>
        <v>14</v>
      </c>
      <c r="F45" s="164">
        <f t="shared" si="2"/>
        <v>12</v>
      </c>
      <c r="G45" s="165">
        <f t="shared" si="3"/>
        <v>6.1538461538461542E-2</v>
      </c>
    </row>
    <row r="46" spans="5:7" x14ac:dyDescent="0.25">
      <c r="E46" s="164">
        <f t="shared" si="4"/>
        <v>15</v>
      </c>
      <c r="F46" s="164">
        <f t="shared" si="2"/>
        <v>15</v>
      </c>
      <c r="G46" s="165">
        <f t="shared" si="3"/>
        <v>7.6923076923076927E-2</v>
      </c>
    </row>
    <row r="47" spans="5:7" x14ac:dyDescent="0.25">
      <c r="E47" s="164">
        <f t="shared" si="4"/>
        <v>16</v>
      </c>
      <c r="F47" s="164">
        <f t="shared" si="2"/>
        <v>18</v>
      </c>
      <c r="G47" s="165">
        <f t="shared" si="3"/>
        <v>9.2307692307692313E-2</v>
      </c>
    </row>
    <row r="48" spans="5:7" x14ac:dyDescent="0.25">
      <c r="E48" s="164">
        <f t="shared" si="4"/>
        <v>17</v>
      </c>
      <c r="F48" s="164">
        <f t="shared" si="2"/>
        <v>16</v>
      </c>
      <c r="G48" s="165">
        <f t="shared" si="3"/>
        <v>8.2051282051282051E-2</v>
      </c>
    </row>
    <row r="49" spans="5:7" x14ac:dyDescent="0.25">
      <c r="E49" s="164">
        <f t="shared" si="4"/>
        <v>18</v>
      </c>
      <c r="F49" s="164">
        <f t="shared" si="2"/>
        <v>12</v>
      </c>
      <c r="G49" s="165">
        <f t="shared" si="3"/>
        <v>6.1538461538461542E-2</v>
      </c>
    </row>
    <row r="50" spans="5:7" x14ac:dyDescent="0.25">
      <c r="E50" s="164">
        <f t="shared" si="4"/>
        <v>19</v>
      </c>
      <c r="F50" s="164">
        <f t="shared" si="2"/>
        <v>10</v>
      </c>
      <c r="G50" s="165">
        <f t="shared" si="3"/>
        <v>5.128205128205128E-2</v>
      </c>
    </row>
    <row r="51" spans="5:7" x14ac:dyDescent="0.25">
      <c r="E51" s="164">
        <f t="shared" si="4"/>
        <v>20</v>
      </c>
      <c r="F51" s="164">
        <f t="shared" si="2"/>
        <v>8</v>
      </c>
      <c r="G51" s="165">
        <f t="shared" si="3"/>
        <v>4.1025641025641026E-2</v>
      </c>
    </row>
    <row r="52" spans="5:7" x14ac:dyDescent="0.25">
      <c r="E52" s="164">
        <f>E51+1</f>
        <v>21</v>
      </c>
      <c r="F52" s="164">
        <f t="shared" si="2"/>
        <v>8</v>
      </c>
      <c r="G52" s="165">
        <f t="shared" si="3"/>
        <v>4.1025641025641026E-2</v>
      </c>
    </row>
    <row r="53" spans="5:7" x14ac:dyDescent="0.25">
      <c r="E53" s="164">
        <f t="shared" si="4"/>
        <v>22</v>
      </c>
      <c r="F53" s="164">
        <f t="shared" si="2"/>
        <v>7</v>
      </c>
      <c r="G53" s="165">
        <f t="shared" si="3"/>
        <v>3.5897435897435895E-2</v>
      </c>
    </row>
    <row r="54" spans="5:7" x14ac:dyDescent="0.25">
      <c r="E54" s="164">
        <f>E53+1</f>
        <v>23</v>
      </c>
      <c r="F54" s="164">
        <f t="shared" si="2"/>
        <v>6</v>
      </c>
      <c r="G54" s="165">
        <f t="shared" si="3"/>
        <v>3.0769230769230771E-2</v>
      </c>
    </row>
    <row r="55" spans="5:7" x14ac:dyDescent="0.25">
      <c r="E55" s="166" t="s">
        <v>82</v>
      </c>
      <c r="F55" s="166">
        <f>SUM(F31:F54)</f>
        <v>195</v>
      </c>
      <c r="G55" s="167">
        <f>SUM(G31:G54)</f>
        <v>1</v>
      </c>
    </row>
  </sheetData>
  <mergeCells count="3">
    <mergeCell ref="E1:J1"/>
    <mergeCell ref="S1:V1"/>
    <mergeCell ref="W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STRONA TYTUŁOWA</vt:lpstr>
      <vt:lpstr>BAZA DANYCH</vt:lpstr>
      <vt:lpstr>STATYSTYKI</vt:lpstr>
      <vt:lpstr>SZACOWANIE</vt:lpstr>
      <vt:lpstr>KURSY</vt:lpstr>
      <vt:lpstr>'BAZA DANYCH'!_Hlk511303109</vt:lpstr>
      <vt:lpstr>'BAZA DANYCH'!_Hlk511311383</vt:lpstr>
      <vt:lpstr>'STRONA TYTUŁOWA'!_Hlk513638906</vt:lpstr>
      <vt:lpstr>'STRONA TYTUŁOWA'!Obszar_wydruku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L.Jaroszek</dc:creator>
  <cp:lastModifiedBy>umanko11</cp:lastModifiedBy>
  <dcterms:created xsi:type="dcterms:W3CDTF">2018-04-24T11:58:42Z</dcterms:created>
  <dcterms:modified xsi:type="dcterms:W3CDTF">2019-08-26T11:25:32Z</dcterms:modified>
</cp:coreProperties>
</file>